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5"/>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G177" i="11"/>
  <c r="F177" i="11"/>
  <c r="G176" i="11"/>
  <c r="G175" i="11"/>
  <c r="F175" i="11"/>
  <c r="G174" i="11"/>
  <c r="G173" i="11"/>
  <c r="F173" i="11"/>
  <c r="G172" i="11"/>
  <c r="G171" i="11"/>
  <c r="G179" i="11" s="1"/>
  <c r="F171" i="11"/>
  <c r="G161" i="11"/>
  <c r="G159" i="11"/>
  <c r="D157" i="11"/>
  <c r="G163" i="11" s="1"/>
  <c r="C157" i="11"/>
  <c r="F163" i="11" s="1"/>
  <c r="G156" i="11"/>
  <c r="G155" i="11"/>
  <c r="F155" i="11"/>
  <c r="G154" i="11"/>
  <c r="G153" i="11"/>
  <c r="F153" i="11"/>
  <c r="G152" i="11"/>
  <c r="G151" i="11"/>
  <c r="F151" i="11"/>
  <c r="G150" i="11"/>
  <c r="G149" i="11"/>
  <c r="G157" i="11" s="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20" i="11"/>
  <c r="G144" i="11" s="1"/>
  <c r="F120" i="11"/>
  <c r="C59" i="11"/>
  <c r="C55" i="11"/>
  <c r="C26" i="11"/>
  <c r="C152" i="10"/>
  <c r="F158" i="10" s="1"/>
  <c r="F148" i="10"/>
  <c r="C82" i="10"/>
  <c r="C78" i="10"/>
  <c r="C49" i="10"/>
  <c r="C42" i="10"/>
  <c r="F41" i="10" s="1"/>
  <c r="F39" i="10"/>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F356" i="9"/>
  <c r="F354" i="9"/>
  <c r="F352" i="9"/>
  <c r="D350" i="9"/>
  <c r="G355" i="9" s="1"/>
  <c r="C350" i="9"/>
  <c r="F355" i="9" s="1"/>
  <c r="F349" i="9"/>
  <c r="G348" i="9"/>
  <c r="F348" i="9"/>
  <c r="F347" i="9"/>
  <c r="G346" i="9"/>
  <c r="F346" i="9"/>
  <c r="G345" i="9"/>
  <c r="F345" i="9"/>
  <c r="G344" i="9"/>
  <c r="F344" i="9"/>
  <c r="G343" i="9"/>
  <c r="F343" i="9"/>
  <c r="F350" i="9" s="1"/>
  <c r="G342" i="9"/>
  <c r="F342" i="9"/>
  <c r="F334" i="9"/>
  <c r="F332" i="9"/>
  <c r="F330" i="9"/>
  <c r="D328" i="9"/>
  <c r="G333" i="9" s="1"/>
  <c r="C328" i="9"/>
  <c r="F333" i="9" s="1"/>
  <c r="F327" i="9"/>
  <c r="G326" i="9"/>
  <c r="F326" i="9"/>
  <c r="F325" i="9"/>
  <c r="G324" i="9"/>
  <c r="F324" i="9"/>
  <c r="F323" i="9"/>
  <c r="G322" i="9"/>
  <c r="F322" i="9"/>
  <c r="F321" i="9"/>
  <c r="F328" i="9" s="1"/>
  <c r="G320" i="9"/>
  <c r="F320" i="9"/>
  <c r="D315" i="9"/>
  <c r="G314" i="9" s="1"/>
  <c r="C315" i="9"/>
  <c r="F314" i="9"/>
  <c r="G313" i="9"/>
  <c r="F313" i="9"/>
  <c r="F312" i="9"/>
  <c r="G311" i="9"/>
  <c r="F311" i="9"/>
  <c r="F310" i="9"/>
  <c r="G309" i="9"/>
  <c r="F309" i="9"/>
  <c r="F308" i="9"/>
  <c r="G307" i="9"/>
  <c r="F307" i="9"/>
  <c r="F306" i="9"/>
  <c r="G305" i="9"/>
  <c r="F305" i="9"/>
  <c r="F304" i="9"/>
  <c r="G303" i="9"/>
  <c r="F303" i="9"/>
  <c r="F302" i="9"/>
  <c r="G301" i="9"/>
  <c r="F301" i="9"/>
  <c r="F300" i="9"/>
  <c r="G299" i="9"/>
  <c r="F299" i="9"/>
  <c r="F298" i="9"/>
  <c r="G297" i="9"/>
  <c r="F297" i="9"/>
  <c r="F296" i="9"/>
  <c r="G295" i="9"/>
  <c r="F295" i="9"/>
  <c r="F294" i="9"/>
  <c r="G293" i="9"/>
  <c r="F293" i="9"/>
  <c r="F292" i="9"/>
  <c r="F315" i="9" s="1"/>
  <c r="G291" i="9"/>
  <c r="F291" i="9"/>
  <c r="F255" i="9"/>
  <c r="F253" i="9"/>
  <c r="F251" i="9"/>
  <c r="D249" i="9"/>
  <c r="G254" i="9" s="1"/>
  <c r="C249" i="9"/>
  <c r="F254" i="9" s="1"/>
  <c r="F248" i="9"/>
  <c r="G247" i="9"/>
  <c r="F247" i="9"/>
  <c r="F246" i="9"/>
  <c r="G245" i="9"/>
  <c r="F245" i="9"/>
  <c r="F244" i="9"/>
  <c r="G243" i="9"/>
  <c r="F243" i="9"/>
  <c r="F242" i="9"/>
  <c r="F249" i="9" s="1"/>
  <c r="G241" i="9"/>
  <c r="F241" i="9"/>
  <c r="F233" i="9"/>
  <c r="F231" i="9"/>
  <c r="F229" i="9"/>
  <c r="D227" i="9"/>
  <c r="G232" i="9" s="1"/>
  <c r="C227" i="9"/>
  <c r="F232" i="9" s="1"/>
  <c r="F226" i="9"/>
  <c r="G225" i="9"/>
  <c r="F225" i="9"/>
  <c r="F224" i="9"/>
  <c r="G223" i="9"/>
  <c r="F223" i="9"/>
  <c r="F222" i="9"/>
  <c r="G221" i="9"/>
  <c r="F221" i="9"/>
  <c r="F220" i="9"/>
  <c r="F227" i="9" s="1"/>
  <c r="G219" i="9"/>
  <c r="F219" i="9"/>
  <c r="D214" i="9"/>
  <c r="G213" i="9" s="1"/>
  <c r="C214" i="9"/>
  <c r="F213" i="9"/>
  <c r="G212" i="9"/>
  <c r="F212" i="9"/>
  <c r="F211" i="9"/>
  <c r="G210" i="9"/>
  <c r="F210" i="9"/>
  <c r="F209" i="9"/>
  <c r="G208" i="9"/>
  <c r="F208" i="9"/>
  <c r="F207" i="9"/>
  <c r="G206" i="9"/>
  <c r="F206" i="9"/>
  <c r="F205" i="9"/>
  <c r="G204" i="9"/>
  <c r="F204" i="9"/>
  <c r="F203" i="9"/>
  <c r="G202" i="9"/>
  <c r="F202" i="9"/>
  <c r="F201" i="9"/>
  <c r="G200" i="9"/>
  <c r="F200" i="9"/>
  <c r="F199" i="9"/>
  <c r="G198" i="9"/>
  <c r="F198" i="9"/>
  <c r="F197" i="9"/>
  <c r="G196" i="9"/>
  <c r="F196" i="9"/>
  <c r="F195" i="9"/>
  <c r="G194"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F44" i="9" s="1"/>
  <c r="D45" i="9"/>
  <c r="D44" i="9"/>
  <c r="C44" i="9"/>
  <c r="F36" i="9"/>
  <c r="D36" i="9"/>
  <c r="F28" i="9"/>
  <c r="D28" i="9"/>
  <c r="F24" i="9"/>
  <c r="F23" i="9"/>
  <c r="F20" i="9"/>
  <c r="F19" i="9"/>
  <c r="F16" i="9"/>
  <c r="C15" i="9"/>
  <c r="F26" i="9" s="1"/>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4" i="8"/>
  <c r="F203" i="8"/>
  <c r="F202" i="8"/>
  <c r="F201" i="8"/>
  <c r="F200" i="8"/>
  <c r="F199" i="8"/>
  <c r="F198" i="8"/>
  <c r="F197" i="8"/>
  <c r="F196" i="8"/>
  <c r="F195" i="8"/>
  <c r="F194" i="8"/>
  <c r="F193" i="8"/>
  <c r="F208" i="8" s="1"/>
  <c r="F185" i="8"/>
  <c r="F184" i="8"/>
  <c r="F181" i="8"/>
  <c r="F180" i="8"/>
  <c r="C179" i="8"/>
  <c r="F187" i="8" s="1"/>
  <c r="F178" i="8"/>
  <c r="F177" i="8"/>
  <c r="F175" i="8"/>
  <c r="F174" i="8"/>
  <c r="F179" i="8" s="1"/>
  <c r="D167" i="8"/>
  <c r="C167" i="8"/>
  <c r="G166" i="8"/>
  <c r="F166" i="8"/>
  <c r="G165" i="8"/>
  <c r="F165" i="8"/>
  <c r="G164" i="8"/>
  <c r="G167" i="8" s="1"/>
  <c r="F164" i="8"/>
  <c r="F167" i="8" s="1"/>
  <c r="G161" i="8"/>
  <c r="F161" i="8"/>
  <c r="G159" i="8"/>
  <c r="F159" i="8"/>
  <c r="G157" i="8"/>
  <c r="F157"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5" i="8"/>
  <c r="D129" i="8"/>
  <c r="G136" i="8" s="1"/>
  <c r="C129" i="8"/>
  <c r="F133" i="8" s="1"/>
  <c r="G127" i="8"/>
  <c r="F127" i="8"/>
  <c r="G125" i="8"/>
  <c r="F125" i="8"/>
  <c r="G123" i="8"/>
  <c r="F123" i="8"/>
  <c r="G121" i="8"/>
  <c r="F121" i="8"/>
  <c r="G119" i="8"/>
  <c r="F119" i="8"/>
  <c r="G117" i="8"/>
  <c r="F117" i="8"/>
  <c r="G115" i="8"/>
  <c r="F115" i="8"/>
  <c r="G113" i="8"/>
  <c r="F113" i="8"/>
  <c r="G112" i="8"/>
  <c r="F112" i="8"/>
  <c r="D105" i="8"/>
  <c r="F104" i="8"/>
  <c r="D104" i="8"/>
  <c r="D103" i="8"/>
  <c r="D102" i="8"/>
  <c r="F101" i="8"/>
  <c r="D101" i="8"/>
  <c r="C100" i="8"/>
  <c r="F105" i="8" s="1"/>
  <c r="F99" i="8"/>
  <c r="D99" i="8"/>
  <c r="F97" i="8"/>
  <c r="D97" i="8"/>
  <c r="F96" i="8"/>
  <c r="D96" i="8"/>
  <c r="D95" i="8"/>
  <c r="F94" i="8"/>
  <c r="D94" i="8"/>
  <c r="F93" i="8"/>
  <c r="D93" i="8"/>
  <c r="D100" i="8" s="1"/>
  <c r="D82" i="8"/>
  <c r="D81" i="8"/>
  <c r="D80" i="8"/>
  <c r="D79" i="8"/>
  <c r="D78" i="8"/>
  <c r="D77" i="8"/>
  <c r="G80" i="8" s="1"/>
  <c r="C77" i="8"/>
  <c r="F79" i="8" s="1"/>
  <c r="F75" i="8"/>
  <c r="F73" i="8"/>
  <c r="G71" i="8"/>
  <c r="F71" i="8"/>
  <c r="F64" i="8"/>
  <c r="F63" i="8"/>
  <c r="F62" i="8"/>
  <c r="F60" i="8"/>
  <c r="F59" i="8"/>
  <c r="C58" i="8"/>
  <c r="F61" i="8" s="1"/>
  <c r="F57" i="8"/>
  <c r="F56" i="8"/>
  <c r="F55" i="8"/>
  <c r="F54" i="8"/>
  <c r="F53" i="8"/>
  <c r="F58" i="8" s="1"/>
  <c r="D45" i="8"/>
  <c r="G102" i="8" l="1"/>
  <c r="G94" i="8"/>
  <c r="G103" i="8"/>
  <c r="G98" i="8"/>
  <c r="G95" i="8"/>
  <c r="G104" i="8"/>
  <c r="G99" i="8"/>
  <c r="G96" i="8"/>
  <c r="G97" i="8"/>
  <c r="G93" i="8"/>
  <c r="G105" i="8"/>
  <c r="G101" i="8"/>
  <c r="G130" i="8"/>
  <c r="G132" i="8"/>
  <c r="G73" i="8"/>
  <c r="G75" i="8"/>
  <c r="F78" i="8"/>
  <c r="G79" i="8"/>
  <c r="F82" i="8"/>
  <c r="F70" i="8"/>
  <c r="F72" i="8"/>
  <c r="F74" i="8"/>
  <c r="F76" i="8"/>
  <c r="G78" i="8"/>
  <c r="F81" i="8"/>
  <c r="G82" i="8"/>
  <c r="F95" i="8"/>
  <c r="F100" i="8" s="1"/>
  <c r="F98" i="8"/>
  <c r="F103" i="8"/>
  <c r="F114" i="8"/>
  <c r="F129" i="8" s="1"/>
  <c r="F116" i="8"/>
  <c r="F118" i="8"/>
  <c r="F120" i="8"/>
  <c r="F122" i="8"/>
  <c r="F124" i="8"/>
  <c r="F126" i="8"/>
  <c r="F128" i="8"/>
  <c r="F131" i="8"/>
  <c r="G135" i="8"/>
  <c r="G70" i="8"/>
  <c r="G72" i="8"/>
  <c r="G74" i="8"/>
  <c r="G76" i="8"/>
  <c r="F80" i="8"/>
  <c r="G81" i="8"/>
  <c r="F102" i="8"/>
  <c r="G114" i="8"/>
  <c r="G129" i="8" s="1"/>
  <c r="G116" i="8"/>
  <c r="G118" i="8"/>
  <c r="G120" i="8"/>
  <c r="G122" i="8"/>
  <c r="G124" i="8"/>
  <c r="G126" i="8"/>
  <c r="G128" i="8"/>
  <c r="G131" i="8"/>
  <c r="G133" i="8"/>
  <c r="F136" i="8"/>
  <c r="F134" i="8"/>
  <c r="F130" i="8"/>
  <c r="F132" i="8"/>
  <c r="G134" i="8"/>
  <c r="F156" i="8"/>
  <c r="F158" i="8"/>
  <c r="F160" i="8"/>
  <c r="F182" i="8"/>
  <c r="F186" i="8"/>
  <c r="F210" i="8"/>
  <c r="F214" i="8"/>
  <c r="F155" i="10"/>
  <c r="F159" i="10"/>
  <c r="F158" i="11"/>
  <c r="F160" i="11"/>
  <c r="F162" i="11"/>
  <c r="F180" i="11"/>
  <c r="F182" i="11"/>
  <c r="F184" i="11"/>
  <c r="G156" i="8"/>
  <c r="G158" i="8"/>
  <c r="G160" i="8"/>
  <c r="F183" i="8"/>
  <c r="F211" i="8"/>
  <c r="F14" i="9"/>
  <c r="F15" i="9" s="1"/>
  <c r="F17" i="9"/>
  <c r="F21" i="9"/>
  <c r="F25" i="9"/>
  <c r="G191" i="9"/>
  <c r="G214" i="9" s="1"/>
  <c r="G193" i="9"/>
  <c r="G195" i="9"/>
  <c r="G197" i="9"/>
  <c r="G199" i="9"/>
  <c r="G201" i="9"/>
  <c r="G203" i="9"/>
  <c r="G205" i="9"/>
  <c r="G207" i="9"/>
  <c r="G209" i="9"/>
  <c r="G211" i="9"/>
  <c r="G220" i="9"/>
  <c r="G227" i="9" s="1"/>
  <c r="G222" i="9"/>
  <c r="G224" i="9"/>
  <c r="G226" i="9"/>
  <c r="G229" i="9"/>
  <c r="G231" i="9"/>
  <c r="G233" i="9"/>
  <c r="G242" i="9"/>
  <c r="G249" i="9" s="1"/>
  <c r="G244" i="9"/>
  <c r="G246" i="9"/>
  <c r="G248" i="9"/>
  <c r="G251" i="9"/>
  <c r="G253" i="9"/>
  <c r="G255" i="9"/>
  <c r="G292" i="9"/>
  <c r="G294" i="9"/>
  <c r="G296" i="9"/>
  <c r="G315" i="9" s="1"/>
  <c r="G298" i="9"/>
  <c r="G300" i="9"/>
  <c r="G302" i="9"/>
  <c r="G304" i="9"/>
  <c r="G306" i="9"/>
  <c r="G308" i="9"/>
  <c r="G310" i="9"/>
  <c r="G312" i="9"/>
  <c r="G321" i="9"/>
  <c r="G328" i="9" s="1"/>
  <c r="G323" i="9"/>
  <c r="G325" i="9"/>
  <c r="G327" i="9"/>
  <c r="G330" i="9"/>
  <c r="G332" i="9"/>
  <c r="G334" i="9"/>
  <c r="G347" i="9"/>
  <c r="G350" i="9" s="1"/>
  <c r="G349" i="9"/>
  <c r="G352" i="9"/>
  <c r="G354" i="9"/>
  <c r="G356" i="9"/>
  <c r="F40" i="10"/>
  <c r="F42" i="10" s="1"/>
  <c r="F149" i="10"/>
  <c r="F152" i="10" s="1"/>
  <c r="F156" i="10"/>
  <c r="G158" i="11"/>
  <c r="G160" i="11"/>
  <c r="G162" i="11"/>
  <c r="G180" i="11"/>
  <c r="G182" i="11"/>
  <c r="G184" i="11"/>
  <c r="F18" i="9"/>
  <c r="F22" i="9"/>
  <c r="F228" i="9"/>
  <c r="F230" i="9"/>
  <c r="F250" i="9"/>
  <c r="F252" i="9"/>
  <c r="F329" i="9"/>
  <c r="F331" i="9"/>
  <c r="F351" i="9"/>
  <c r="F353" i="9"/>
  <c r="F22" i="10"/>
  <c r="F24" i="10"/>
  <c r="F26" i="10"/>
  <c r="F28" i="10"/>
  <c r="F30" i="10"/>
  <c r="F32" i="10"/>
  <c r="F34" i="10"/>
  <c r="F150" i="10"/>
  <c r="F153" i="10"/>
  <c r="F157" i="10"/>
  <c r="F121" i="11"/>
  <c r="F123" i="11"/>
  <c r="F125" i="11"/>
  <c r="F144" i="11" s="1"/>
  <c r="F127" i="11"/>
  <c r="F129" i="11"/>
  <c r="F131" i="11"/>
  <c r="F133" i="11"/>
  <c r="F135" i="11"/>
  <c r="F137" i="11"/>
  <c r="F139" i="11"/>
  <c r="F141" i="11"/>
  <c r="F150" i="11"/>
  <c r="F157" i="11" s="1"/>
  <c r="F152" i="11"/>
  <c r="F154" i="11"/>
  <c r="F156" i="11"/>
  <c r="F159" i="11"/>
  <c r="F161" i="11"/>
  <c r="F172" i="11"/>
  <c r="F174" i="11"/>
  <c r="F179" i="11" s="1"/>
  <c r="F176" i="11"/>
  <c r="F178" i="11"/>
  <c r="F181" i="11"/>
  <c r="F183" i="11"/>
  <c r="G228" i="9"/>
  <c r="G230" i="9"/>
  <c r="G250" i="9"/>
  <c r="G252" i="9"/>
  <c r="G329" i="9"/>
  <c r="G331" i="9"/>
  <c r="G351" i="9"/>
  <c r="G353" i="9"/>
  <c r="F151" i="10"/>
  <c r="F154" i="10"/>
  <c r="G181" i="11"/>
  <c r="G183" i="11"/>
  <c r="F37" i="10" l="1"/>
  <c r="G100" i="8"/>
  <c r="G77" i="8"/>
  <c r="F77"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<sst xmlns="http://schemas.openxmlformats.org/spreadsheetml/2006/main" count="2451" uniqueCount="1800">
  <si>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</si>
  <si>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</si>
  <si>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</si>
  <si>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</si>
  <si>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</si>
  <si>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</si>
  <si>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</si>
  <si>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</si>
  <si>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</si>
  <si>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</si>
  <si>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</si>
  <si>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</si>
  <si>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</si>
  <si>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</si>
  <si>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</si>
  <si>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</si>
  <si>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</si>
  <si>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</si>
  <si>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</si>
  <si>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</si>
  <si>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</si>
  <si>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</si>
  <si>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</si>
  <si>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</si>
  <si>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</si>
  <si>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</si>
  <si>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</si>
  <si>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</si>
  <si>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</si>
  <si>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</si>
  <si>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</si>
  <si>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</si>
  <si>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</si>
  <si>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</si>
  <si>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</si>
  <si>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</si>
  <si>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</si>
  <si>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</si>
  <si>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</si>
  <si>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</si>
  <si>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</si>
  <si>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</si>
  <si>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</si>
  <si>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</si>
  <si>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</si>
  <si>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</si>
  <si>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</si>
  <si>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</si>
  <si>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</si>
  <si>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</si>
  <si>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</si>
  <si>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</si>
  <si>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</si>
  <si>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</si>
  <si>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</si>
  <si>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</si>
  <si>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</si>
  <si>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</si>
  <si>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</si>
  <si>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</si>
  <si>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</si>
  <si>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</si>
  <si>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</si>
  <si>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</si>
  <si>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</si>
  <si>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</si>
  <si>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</si>
  <si>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</si>
  <si>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</si>
  <si>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</si>
  <si>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</si>
  <si>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</si>
  <si>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</si>
  <si>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</si>
  <si>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</si>
  <si>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</si>
  <si>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</si>
  <si>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</si>
  <si>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</si>
  <si>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</si>
  <si>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</si>
  <si>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</si>
  <si>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</si>
  <si>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</si>
  <si>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</si>
  <si>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</si>
  <si>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</si>
  <si>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</si>
  <si>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</si>
  <si>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</si>
  <si>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</si>
  <si>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</si>
  <si>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</si>
  <si>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</si>
  <si>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</si>
  <si>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</si>
  <si>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</si>
  <si>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</si>
  <si>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</si>
  <si>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</si>
  <si>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</si>
  <si>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</si>
  <si>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</si>
  <si>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</si>
  <si>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</si>
  <si>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</si>
  <si>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</si>
  <si>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</si>
  <si>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</si>
  <si>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</si>
  <si>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</si>
  <si>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</si>
  <si>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</si>
  <si>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</si>
  <si>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</si>
  <si>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</si>
  <si>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</si>
  <si>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</si>
  <si>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</si>
  <si>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</si>
  <si>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</si>
  <si>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</si>
  <si>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</si>
  <si>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</si>
  <si>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</si>
  <si>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</si>
  <si>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</si>
  <si>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</si>
  <si>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</si>
  <si>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</si>
  <si>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</si>
  <si>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</si>
  <si>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</si>
  <si>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</si>
  <si>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</si>
  <si>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</si>
  <si>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</si>
  <si>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</si>
  <si>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</si>
  <si>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</si>
  <si>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</si>
  <si>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</si>
  <si>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</si>
  <si>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</si>
  <si>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</si>
  <si>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</si>
  <si>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</si>
  <si>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</si>
  <si>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</si>
  <si>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</si>
  <si>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</si>
  <si>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</si>
  <si>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</si>
  <si>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</si>
  <si>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</si>
  <si>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</si>
  <si>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</si>
  <si>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</si>
  <si>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</si>
  <si>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</si>
  <si>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</si>
  <si>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</si>
  <si>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</si>
  <si>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</si>
  <si>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</si>
  <si>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</si>
  <si>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</si>
  <si>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</si>
  <si>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</si>
  <si>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</si>
  <si>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</si>
  <si>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</si>
  <si>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</si>
  <si>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</si>
  <si>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</si>
  <si>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</si>
  <si>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</si>
  <si>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</si>
  <si>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</si>
  <si>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</si>
  <si>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</si>
  <si>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</si>
  <si>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</si>
  <si>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</si>
  <si>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</si>
  <si>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</si>
  <si>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</si>
  <si>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</si>
  <si>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</si>
  <si>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</si>
  <si>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</si>
  <si>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</si>
  <si>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</si>
  <si>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</si>
  <si>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</si>
  <si>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</si>
  <si>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</si>
  <si>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</si>
  <si>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</si>
  <si>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</si>
  <si>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</si>
  <si>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</si>
  <si>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</si>
  <si>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</si>
  <si>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</si>
  <si>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</si>
  <si>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</si>
  <si>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</si>
  <si>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</si>
  <si>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</si>
  <si>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</si>
  <si>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</si>
  <si>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</si>
  <si>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</si>
  <si>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</si>
  <si>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</si>
  <si>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</si>
  <si>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</si>
  <si>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</si>
  <si>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</si>
  <si>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</si>
  <si>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</si>
  <si>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</si>
  <si>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</si>
  <si>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</si>
  <si>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</si>
  <si>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</si>
  <si>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</si>
  <si>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</si>
  <si>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</si>
  <si>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</si>
  <si>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</si>
  <si>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</si>
  <si>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</si>
  <si>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</si>
  <si>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</si>
  <si>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</si>
  <si>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</si>
  <si>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</si>
  <si>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</si>
  <si>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</si>
  <si>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</si>
  <si>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</si>
  <si>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</si>
  <si>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</si>
  <si>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</si>
  <si>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</si>
  <si>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</si>
  <si>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</si>
  <si>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</si>
  <si>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</si>
  <si>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</si>
  <si>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</si>
  <si>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</si>
  <si>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</si>
  <si>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</si>
  <si>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</si>
  <si>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</si>
  <si>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</si>
  <si>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</si>
  <si>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</si>
  <si>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</si>
  <si>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</si>
  <si>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</si>
  <si>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</si>
  <si>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</si>
  <si>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</si>
  <si>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</si>
  <si>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</si>
  <si>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</si>
  <si>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</si>
  <si>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</si>
  <si>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</si>
  <si>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</si>
  <si>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</si>
  <si>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</si>
  <si>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</si>
  <si>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</si>
  <si>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</si>
  <si>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</si>
  <si>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</si>
  <si>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</si>
  <si>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</si>
  <si>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</si>
  <si>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</si>
  <si>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</si>
  <si>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</si>
  <si>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</si>
  <si>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</si>
  <si>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</si>
  <si>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</si>
  <si>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</si>
  <si>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</si>
  <si>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</si>
  <si>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</si>
  <si>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</si>
  <si>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</si>
  <si>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</si>
  <si>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</si>
  <si>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</si>
  <si>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</si>
  <si>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</si>
  <si>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</si>
  <si>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</si>
  <si>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</si>
  <si>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</si>
  <si>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</si>
  <si>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</si>
  <si>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</si>
  <si>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</si>
  <si>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</si>
  <si>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</si>
  <si>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</si>
  <si>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</si>
  <si>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</si>
  <si>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</si>
  <si>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</si>
  <si>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</si>
  <si>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</si>
  <si>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</si>
  <si>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</si>
  <si>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</si>
  <si>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</si>
  <si>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</si>
  <si>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</si>
  <si>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</si>
  <si>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</si>
  <si>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</si>
  <si>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</si>
  <si>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</si>
  <si>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</si>
  <si>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</si>
  <si>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</si>
  <si>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</si>
  <si>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</si>
  <si>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</si>
  <si>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</si>
  <si>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</si>
  <si>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</si>
  <si>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</si>
  <si>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</si>
  <si>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</si>
  <si>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</si>
  <si>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</si>
  <si>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</si>
  <si>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</si>
  <si>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</si>
  <si>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</si>
  <si>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</si>
  <si>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</si>
  <si>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</si>
  <si>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</si>
  <si>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</si>
  <si>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</si>
  <si>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</si>
  <si>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</si>
  <si>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</si>
  <si>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</si>
  <si>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</si>
  <si>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</si>
  <si>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</si>
  <si>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</si>
  <si>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</si>
  <si>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</si>
  <si>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</si>
  <si>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</si>
  <si>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</si>
  <si>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</si>
  <si>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</si>
  <si>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</si>
  <si>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</si>
  <si>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</si>
  <si>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</si>
  <si>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</si>
  <si>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</si>
  <si>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</si>
  <si>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</si>
  <si>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</si>
  <si>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</si>
  <si>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</si>
  <si>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</si>
  <si>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</si>
  <si>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</si>
  <si>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</si>
  <si>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</si>
  <si>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</si>
  <si>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</si>
  <si>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</si>
  <si>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</si>
  <si>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</si>
  <si>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</si>
  <si>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</si>
  <si>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</si>
  <si>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</si>
  <si>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</si>
  <si>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</si>
  <si>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</si>
  <si>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</si>
  <si>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</si>
  <si>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</si>
  <si>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</si>
  <si>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</si>
  <si>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</si>
  <si>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</si>
  <si>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</si>
  <si>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</si>
  <si>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</si>
  <si>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</si>
  <si>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</si>
  <si>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</si>
  <si>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</si>
  <si>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</si>
  <si>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</si>
  <si>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</si>
  <si>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</si>
  <si>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</si>
  <si>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</si>
  <si>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</si>
  <si>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</si>
  <si>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</si>
  <si>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</si>
  <si>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</si>
  <si>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</si>
  <si>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</si>
  <si>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</si>
  <si>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</si>
  <si>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</si>
  <si>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</si>
  <si>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</si>
  <si>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</si>
  <si>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</si>
  <si>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</si>
  <si>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</si>
  <si>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</si>
  <si>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</si>
  <si>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</si>
  <si>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</si>
  <si>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</si>
  <si>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</si>
  <si>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</si>
  <si>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</si>
  <si>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</si>
  <si>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</si>
  <si>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</si>
  <si>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</si>
  <si>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</si>
  <si>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</si>
  <si>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</si>
  <si>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</si>
  <si>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</si>
  <si>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</si>
  <si>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</si>
  <si>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</si>
  <si>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</si>
  <si>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</si>
  <si>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</si>
  <si>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</si>
  <si>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</si>
  <si>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</si>
  <si>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</si>
  <si>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</si>
  <si>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</si>
  <si>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</si>
  <si>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</si>
  <si>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</si>
  <si>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</si>
  <si>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</si>
  <si>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</si>
  <si>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</si>
  <si>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</si>
  <si>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</si>
  <si>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</si>
  <si>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</si>
  <si>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</si>
  <si>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</si>
  <si>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</si>
  <si>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</si>
  <si>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</si>
  <si>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</si>
  <si>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</si>
  <si>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</si>
  <si>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</si>
  <si>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</si>
  <si>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</si>
  <si>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</si>
  <si>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</si>
  <si>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</si>
  <si>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</si>
  <si>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</si>
  <si>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</si>
  <si>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</si>
  <si>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</si>
  <si>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</si>
  <si>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</si>
  <si>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</si>
  <si>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</si>
  <si>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</si>
  <si>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</si>
  <si>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</si>
  <si>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</si>
  <si>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</si>
  <si>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</si>
  <si>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</si>
  <si>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</si>
  <si>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</si>
  <si>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</si>
  <si>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</si>
  <si>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</si>
  <si>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</si>
  <si>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</si>
  <si>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</si>
  <si>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</si>
  <si>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</si>
  <si>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</si>
  <si>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</si>
  <si>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</si>
  <si>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</si>
  <si>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</si>
  <si>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</si>
  <si>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</si>
  <si>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</si>
  <si>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</si>
  <si>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</si>
  <si>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</si>
  <si>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</si>
  <si>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</si>
  <si>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</si>
  <si>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</si>
  <si>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</si>
  <si>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</si>
  <si>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</si>
  <si>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</si>
  <si>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</si>
  <si>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</si>
  <si>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</si>
  <si>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</si>
  <si>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</si>
  <si>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</si>
  <si>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</si>
  <si>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</si>
  <si>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</si>
  <si>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</si>
  <si>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</si>
  <si>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</si>
  <si>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</si>
  <si>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</si>
  <si>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</si>
  <si>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</si>
  <si>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</si>
  <si>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</si>
  <si>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</si>
  <si>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</si>
  <si>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</si>
  <si>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</si>
  <si>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</si>
  <si>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</si>
  <si>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</si>
  <si>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</si>
  <si>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</si>
  <si>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</si>
  <si>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</si>
  <si>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</si>
  <si>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</si>
  <si>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</si>
  <si>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</si>
  <si>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</si>
  <si>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</si>
  <si>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</si>
  <si>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</si>
  <si>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</si>
  <si>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</si>
  <si>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</si>
  <si>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</si>
  <si>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</si>
  <si>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</si>
  <si>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</si>
  <si>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</si>
  <si>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</si>
  <si>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</si>
  <si>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</si>
  <si>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</si>
  <si>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</si>
  <si>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</si>
  <si>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</si>
  <si>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</si>
  <si>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</si>
  <si>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</si>
  <si>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</si>
  <si>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</si>
  <si>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</si>
  <si>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</si>
  <si>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</si>
  <si>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</si>
  <si>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</si>
  <si>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</si>
  <si>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</si>
  <si>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</si>
  <si>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</si>
  <si>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</si>
  <si>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</si>
  <si>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</si>
  <si>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</si>
  <si>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</si>
  <si>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</si>
  <si>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</si>
  <si>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</si>
  <si>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</si>
  <si>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</si>
  <si>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</si>
  <si>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</si>
  <si>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</si>
  <si>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</si>
  <si>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</si>
  <si>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</si>
  <si>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</si>
  <si>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</si>
  <si>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</si>
  <si>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</si>
  <si>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</si>
  <si>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</si>
  <si>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</si>
  <si>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</si>
  <si>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</si>
  <si>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</si>
  <si>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</si>
  <si>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</si>
  <si>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</si>
  <si>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</si>
  <si>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</si>
  <si>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</si>
  <si>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</si>
  <si>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</si>
  <si>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</si>
  <si>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</si>
  <si>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</si>
  <si>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</si>
  <si>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</si>
  <si>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</si>
  <si>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</si>
  <si>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</si>
  <si>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</si>
  <si>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</si>
  <si>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</si>
  <si>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</si>
  <si>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</si>
  <si>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</si>
  <si>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</si>
  <si>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</si>
  <si>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</si>
  <si>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</si>
  <si>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</si>
  <si>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</si>
  <si>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</si>
  <si>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</si>
  <si>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</si>
  <si>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</si>
  <si>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</si>
  <si>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</si>
  <si>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</si>
  <si>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</si>
  <si>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</si>
  <si>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</si>
  <si>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</si>
  <si>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</si>
  <si>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</si>
  <si>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</si>
  <si>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</si>
  <si>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</si>
  <si>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</si>
  <si>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</si>
  <si>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</si>
  <si>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</si>
  <si>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</si>
  <si>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</si>
  <si>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</si>
  <si>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</si>
  <si>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</si>
  <si>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</si>
  <si>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</si>
  <si>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</si>
  <si>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</si>
  <si>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</si>
  <si>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</si>
  <si>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</si>
  <si>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</si>
  <si>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</si>
  <si>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</si>
  <si>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</si>
  <si>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</si>
  <si>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</si>
  <si>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</si>
  <si>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</si>
  <si>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</si>
  <si>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</si>
  <si>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</si>
  <si>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</si>
  <si>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</si>
  <si>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</si>
  <si>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</si>
  <si>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</si>
  <si>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</si>
  <si>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</si>
  <si>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</si>
  <si>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</si>
  <si>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</si>
  <si>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</si>
  <si>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</si>
  <si>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</si>
  <si>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</si>
  <si>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</si>
  <si>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</si>
  <si>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</si>
  <si>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</si>
  <si>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</si>
  <si>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</si>
  <si>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</si>
  <si>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</si>
  <si>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</si>
  <si>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</si>
  <si>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</si>
  <si>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</si>
  <si>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</si>
  <si>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</si>
  <si>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</si>
  <si>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</si>
  <si>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</si>
  <si>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</si>
  <si>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</si>
  <si>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</si>
  <si>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</si>
  <si>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</si>
  <si>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</si>
  <si>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</si>
  <si>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</si>
  <si>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</si>
  <si>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</si>
  <si>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</si>
  <si>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</si>
  <si>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</si>
  <si>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</si>
  <si>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</si>
  <si>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</si>
  <si>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</si>
  <si>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</si>
  <si>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</si>
  <si>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</si>
  <si>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</si>
  <si>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</si>
  <si>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</si>
  <si>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</si>
  <si>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</si>
  <si>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</si>
  <si>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</si>
  <si>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</si>
  <si>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</si>
  <si>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</si>
  <si>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</si>
  <si>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</si>
  <si>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</si>
  <si>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</si>
  <si>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</si>
  <si>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</si>
  <si>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</si>
  <si>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</si>
  <si>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</si>
  <si>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</si>
  <si>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</si>
  <si>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</si>
  <si>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</si>
  <si>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</si>
  <si>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</si>
  <si>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</si>
  <si>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</si>
  <si>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</si>
  <si>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</si>
  <si>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</si>
  <si>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</si>
  <si>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</si>
  <si>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</si>
  <si>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</si>
  <si>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</si>
  <si>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</si>
  <si>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</si>
  <si>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</si>
  <si>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</si>
  <si>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</si>
  <si>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</si>
  <si>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</si>
  <si>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</si>
  <si>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</si>
  <si>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</si>
  <si>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</si>
  <si>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</si>
  <si>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</si>
  <si>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</si>
  <si>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</si>
  <si>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</si>
  <si>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</si>
  <si>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</si>
  <si>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</si>
  <si>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</si>
  <si>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</si>
  <si>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</si>
  <si>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</si>
  <si>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</si>
  <si>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</si>
  <si>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</si>
  <si>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</si>
  <si>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</si>
  <si>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</si>
  <si>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</si>
  <si>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</si>
  <si>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</si>
  <si>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</si>
  <si>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</si>
  <si>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</si>
  <si>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</si>
  <si>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</si>
  <si>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</si>
  <si>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</si>
  <si>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</si>
  <si>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</si>
  <si>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</si>
  <si>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</si>
  <si>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</si>
  <si>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</si>
  <si>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</si>
  <si>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</si>
  <si>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</si>
  <si>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</si>
  <si>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</si>
  <si>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</si>
  <si>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</si>
  <si>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</si>
  <si>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</si>
  <si>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</si>
  <si>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</si>
  <si>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</si>
  <si>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</si>
  <si>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</si>
  <si>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</si>
  <si>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</si>
  <si>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</si>
  <si>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</si>
  <si>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</si>
  <si>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</si>
  <si>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</si>
  <si>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</si>
  <si>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</si>
  <si>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</si>
  <si>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</si>
  <si>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</si>
  <si>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</si>
  <si>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</si>
  <si>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</si>
  <si>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</si>
  <si>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</si>
  <si>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</si>
  <si>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</si>
  <si>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</si>
  <si>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</si>
  <si>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</si>
  <si>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</si>
  <si>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</si>
  <si>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</si>
  <si>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</si>
  <si>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</si>
  <si>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</si>
  <si>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</si>
  <si>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</si>
  <si>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</si>
  <si>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</si>
  <si>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</si>
  <si>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</si>
  <si>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</si>
  <si>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</si>
  <si>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</si>
  <si>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</si>
  <si>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</si>
  <si>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</si>
  <si>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</si>
  <si>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</si>
  <si>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</si>
  <si>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</si>
  <si>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</si>
  <si>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</si>
  <si>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</si>
  <si>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</si>
  <si>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</si>
  <si>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</si>
  <si>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</si>
  <si>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</si>
  <si>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</si>
  <si>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</si>
  <si>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</si>
  <si>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</si>
  <si>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</si>
  <si>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</si>
  <si>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</si>
  <si>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</si>
  <si>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</si>
  <si>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</si>
  <si>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</si>
  <si>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</si>
  <si>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</si>
  <si>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</si>
  <si>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</si>
  <si>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</si>
  <si>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</si>
  <si>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</si>
  <si>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</si>
  <si>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</si>
  <si>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</si>
  <si>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</si>
  <si>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</si>
  <si>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</si>
  <si>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</si>
  <si>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</si>
  <si>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</si>
  <si>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</si>
  <si>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</si>
  <si>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</si>
  <si>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</si>
  <si>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</si>
  <si>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</si>
  <si>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</si>
  <si>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</si>
  <si>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</si>
  <si>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</si>
  <si>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</si>
  <si>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</si>
  <si>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</si>
  <si>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</si>
  <si>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</si>
  <si>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</si>
  <si>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</si>
  <si>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</si>
  <si>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</si>
  <si>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</si>
  <si>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</si>
  <si>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</si>
  <si>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</si>
  <si>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</si>
  <si>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</si>
  <si>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</si>
  <si>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</si>
  <si>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</si>
  <si>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</si>
  <si>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</si>
  <si>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</si>
  <si>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</si>
  <si>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</si>
  <si>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</si>
  <si>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</si>
  <si>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</si>
  <si>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</si>
  <si>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</si>
  <si>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</si>
  <si>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</si>
  <si>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</si>
  <si>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</si>
  <si>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</si>
  <si>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</si>
  <si>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</si>
  <si>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</si>
  <si>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</si>
  <si>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</si>
  <si>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</si>
  <si>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</si>
  <si>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</si>
  <si>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</si>
  <si>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</si>
  <si>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</si>
  <si>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</si>
  <si>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</si>
  <si>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</si>
  <si>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</si>
  <si>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</si>
  <si>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</si>
  <si>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</si>
  <si>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</si>
  <si>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</si>
  <si>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</si>
  <si>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</si>
  <si>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</si>
  <si>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</si>
  <si>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</si>
  <si>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</si>
  <si>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</si>
  <si>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</si>
  <si>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</si>
  <si>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</si>
  <si>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</si>
  <si>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</si>
  <si>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</si>
  <si>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</si>
  <si>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</si>
  <si>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</si>
  <si>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</si>
  <si>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</si>
  <si>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</si>
  <si>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</si>
  <si>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</si>
  <si>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</si>
  <si>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</si>
  <si>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</si>
  <si>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</si>
  <si>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</si>
  <si>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</si>
  <si>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</si>
  <si>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</si>
  <si>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</si>
  <si>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</si>
  <si>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</si>
  <si>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</si>
  <si>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</si>
  <si>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</si>
  <si>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</si>
  <si>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</si>
  <si>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</si>
  <si>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</si>
  <si>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</si>
  <si>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</si>
  <si>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</si>
  <si>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</si>
  <si>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</si>
  <si>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</si>
  <si>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</si>
  <si>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</si>
  <si>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</si>
  <si>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</si>
  <si>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</si>
  <si>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</si>
  <si>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</si>
  <si>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</si>
  <si>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</si>
  <si>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</si>
  <si>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</si>
  <si>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</si>
  <si>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</si>
  <si>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</si>
  <si>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</si>
  <si>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</si>
  <si>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</si>
  <si>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</si>
  <si>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</si>
  <si>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</si>
  <si>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</si>
  <si>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</si>
  <si>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</si>
  <si>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</si>
  <si>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</si>
  <si>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</si>
  <si>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</si>
  <si>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</si>
  <si>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</si>
  <si>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</si>
  <si>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</si>
  <si>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</si>
  <si>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</si>
  <si>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</si>
  <si>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</si>
  <si>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</si>
  <si>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</si>
  <si>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</si>
  <si>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</si>
  <si>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</si>
  <si>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</si>
  <si>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</si>
  <si>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</si>
  <si>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</si>
  <si>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</si>
  <si>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</si>
  <si>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</si>
  <si>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</si>
  <si>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</si>
  <si>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</si>
  <si>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</si>
  <si>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</si>
  <si>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</si>
  <si>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</si>
  <si>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</si>
  <si>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</si>
  <si>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</si>
  <si>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</si>
  <si>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</si>
  <si>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</si>
  <si>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</si>
  <si>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</si>
  <si>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</si>
  <si>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</si>
  <si>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</si>
  <si>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</si>
  <si>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</si>
  <si>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</si>
  <si>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</si>
  <si>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</si>
  <si>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</si>
  <si>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</si>
  <si>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</si>
  <si>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</si>
  <si>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</si>
  <si>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</si>
  <si>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</si>
  <si>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</si>
  <si>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</si>
  <si>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</si>
  <si>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</si>
  <si>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</si>
  <si>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</si>
  <si>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</si>
  <si>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</si>
  <si>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</si>
  <si>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</si>
  <si>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</si>
  <si>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</si>
  <si>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</si>
  <si>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</si>
  <si>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</si>
  <si>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</si>
  <si>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</si>
  <si>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</si>
  <si>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</si>
  <si>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</si>
  <si>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</si>
  <si>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</si>
  <si>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</si>
  <si>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</si>
  <si>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</si>
  <si>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</si>
  <si>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</si>
  <si>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</si>
  <si>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</si>
  <si>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</si>
  <si>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</si>
  <si>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</si>
  <si>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</si>
  <si>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</si>
  <si>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</si>
  <si>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</si>
  <si>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</si>
  <si>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</si>
  <si>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</si>
  <si>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</si>
  <si>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</si>
  <si>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</si>
  <si>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</si>
  <si>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</si>
  <si>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</si>
  <si>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</si>
  <si>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</si>
  <si>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</si>
  <si>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</si>
  <si>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</si>
  <si>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</si>
  <si>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</si>
  <si>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</si>
  <si>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</si>
  <si>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</si>
  <si>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</si>
  <si>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</si>
  <si>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</si>
  <si>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</si>
  <si>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</si>
  <si>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</si>
  <si>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</si>
  <si>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</si>
  <si>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</si>
  <si>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</si>
  <si>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</si>
  <si>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</si>
  <si>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</si>
  <si>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</si>
  <si>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</si>
  <si>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</si>
  <si>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</si>
  <si>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</si>
  <si>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</si>
  <si>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</si>
  <si>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</si>
  <si>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</si>
  <si>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</si>
  <si>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</si>
  <si>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</si>
  <si>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</si>
  <si>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</si>
  <si>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</si>
  <si>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</si>
  <si>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</si>
  <si>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</si>
  <si>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</si>
  <si>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</si>
  <si>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</si>
  <si>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</si>
  <si>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</si>
  <si>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</si>
  <si>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</si>
  <si>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</si>
  <si>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</si>
  <si>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</si>
  <si>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</si>
  <si>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</si>
  <si>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</si>
  <si>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</si>
  <si>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</si>
  <si>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</si>
  <si>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</si>
  <si>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</si>
  <si>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</si>
  <si>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</si>
  <si>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</si>
  <si>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</si>
  <si>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</si>
  <si>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</si>
  <si>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</si>
  <si>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</si>
  <si>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</si>
  <si>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</si>
  <si>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</si>
  <si>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</si>
  <si>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</si>
  <si>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</si>
  <si>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</si>
  <si>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</si>
  <si>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</si>
  <si>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</si>
  <si>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</si>
  <si>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</si>
  <si>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</si>
  <si>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</si>
  <si>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</si>
  <si>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</si>
  <si>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</si>
  <si>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</si>
  <si>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</si>
  <si>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</si>
  <si>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</si>
  <si>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</si>
  <si>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</si>
  <si>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</si>
  <si>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</si>
  <si>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</si>
  <si>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</si>
  <si>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</si>
  <si>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</si>
  <si>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</si>
  <si>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</si>
  <si>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</si>
  <si>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</si>
  <si>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</si>
  <si>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</si>
  <si>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</si>
  <si>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</si>
  <si>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</si>
  <si>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</si>
  <si>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</si>
  <si>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</si>
  <si>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</si>
  <si>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</si>
  <si>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</si>
  <si>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</si>
  <si>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</si>
  <si>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</si>
  <si>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</si>
  <si>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</si>
  <si>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</si>
  <si>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</si>
  <si>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</si>
  <si>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</si>
  <si>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</si>
  <si>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</si>
  <si>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</si>
  <si>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</si>
  <si>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</si>
  <si>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</si>
  <si>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</si>
  <si>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</si>
  <si>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</si>
  <si>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</si>
  <si>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</si>
  <si>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</si>
  <si>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</si>
  <si>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</si>
  <si>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</si>
  <si>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</si>
  <si>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</si>
  <si>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</si>
  <si>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</si>
  <si>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</si>
  <si>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</si>
  <si>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</si>
  <si>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</si>
  <si>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</si>
  <si>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</si>
  <si>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</si>
  <si>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</si>
  <si>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</si>
  <si>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</si>
  <si>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</si>
  <si>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</si>
  <si>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</si>
  <si>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</si>
  <si>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</si>
  <si>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</si>
  <si>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</si>
  <si>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</si>
  <si>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</si>
  <si>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</si>
  <si>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</si>
  <si>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</si>
  <si>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</si>
  <si>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</si>
  <si>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</si>
  <si>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</si>
  <si>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</si>
  <si>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</si>
  <si>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</si>
  <si>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</si>
  <si>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</si>
  <si>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</si>
  <si>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</si>
  <si>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</si>
  <si>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</si>
  <si>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</si>
  <si>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</si>
  <si>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</si>
  <si>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</si>
  <si>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</si>
  <si>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</si>
  <si>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</si>
  <si>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</si>
  <si>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</si>
  <si>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</si>
  <si>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</si>
  <si>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</si>
  <si>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</si>
  <si>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</si>
  <si>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</si>
  <si>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</si>
  <si>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</si>
  <si>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</si>
  <si>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</si>
  <si>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</si>
  <si>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</si>
  <si>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</si>
  <si>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</si>
  <si>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</si>
  <si>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</si>
  <si>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</si>
  <si>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</si>
  <si>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</si>
  <si>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</si>
  <si>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</si>
  <si>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</si>
  <si>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</si>
  <si>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</si>
  <si>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</si>
  <si>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</si>
  <si>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</si>
  <si>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</si>
  <si>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</si>
  <si>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</si>
  <si>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</si>
  <si>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</si>
  <si>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</si>
  <si>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</si>
  <si>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</si>
  <si>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</si>
  <si>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</si>
  <si>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</si>
  <si>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</si>
  <si>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</si>
  <si>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</si>
  <si>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</si>
  <si>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</si>
  <si>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</si>
  <si>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</si>
  <si>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</si>
  <si>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</si>
  <si>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</si>
  <si>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</si>
  <si>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</si>
  <si>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</si>
  <si>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</si>
  <si>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</si>
  <si>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</si>
  <si>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</si>
  <si>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</si>
  <si>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</si>
  <si>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</si>
  <si>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</si>
  <si>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</si>
  <si>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</si>
  <si>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</si>
  <si>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</si>
  <si>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</si>
  <si>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</si>
  <si>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</si>
  <si>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</si>
  <si>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</si>
  <si>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</si>
  <si>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</si>
  <si>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</si>
  <si>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</si>
  <si>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</si>
  <si>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</si>
  <si>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</si>
  <si>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</si>
  <si>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</si>
  <si>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</si>
  <si>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</si>
  <si>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</si>
  <si>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</si>
  <si>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</si>
  <si>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</si>
  <si>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</si>
  <si>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</si>
  <si>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</si>
  <si>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</si>
  <si>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</si>
  <si>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</si>
  <si>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</si>
  <si>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</si>
  <si>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</si>
  <si>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</si>
  <si>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</si>
  <si>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</si>
  <si>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</si>
  <si>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</si>
  <si>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</si>
  <si>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</si>
  <si>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</si>
  <si>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</si>
  <si>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</si>
  <si>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</si>
  <si>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</si>
  <si>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</si>
  <si>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</si>
  <si>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</si>
  <si>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</si>
  <si>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</si>
  <si>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</si>
  <si>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</si>
  <si>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</si>
  <si>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</si>
  <si>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</si>
  <si>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</si>
  <si>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</si>
  <si>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</si>
  <si>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</si>
  <si>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</si>
  <si>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</si>
  <si>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</si>
  <si>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</si>
  <si>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</si>
  <si>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</si>
  <si>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</si>
  <si>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</si>
  <si>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</si>
  <si>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</si>
  <si>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</si>
  <si>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</si>
  <si>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</si>
  <si>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</si>
  <si>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</si>
  <si>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</si>
  <si>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</si>
  <si>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</si>
  <si>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</si>
  <si>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</si>
  <si>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</si>
  <si>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</si>
  <si>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</si>
  <si>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</si>
  <si>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</si>
  <si>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</si>
  <si>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</si>
  <si>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</si>
  <si>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</si>
  <si>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</si>
  <si>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</si>
  <si>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</si>
  <si>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</si>
  <si>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</si>
  <si>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</si>
  <si>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</si>
  <si>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</si>
  <si>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</si>
  <si>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</si>
  <si>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</si>
  <si>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</si>
  <si>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</si>
  <si>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</si>
  <si>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</si>
  <si>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</si>
  <si>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</si>
  <si>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</si>
  <si>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</si>
  <si>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</si>
  <si>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</si>
  <si>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</si>
  <si>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</si>
  <si>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</si>
  <si>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</si>
  <si>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</si>
  <si>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</si>
  <si>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</si>
  <si>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</si>
  <si>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</si>
  <si>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</si>
  <si>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</si>
  <si>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</si>
  <si>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</si>
  <si>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</si>
  <si>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</si>
  <si>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</si>
  <si>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</si>
  <si>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</si>
  <si>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</si>
  <si>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</si>
  <si>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</si>
  <si>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</si>
  <si>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</si>
  <si>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</si>
  <si>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</si>
  <si>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</si>
  <si>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</si>
  <si>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</si>
  <si>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</si>
  <si>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</si>
  <si>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</si>
  <si>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</si>
  <si>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</si>
  <si>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</si>
  <si>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</si>
  <si>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</si>
  <si>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</si>
  <si>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</si>
  <si>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</si>
  <si>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</si>
  <si>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</si>
  <si>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</si>
  <si>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</si>
  <si>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</si>
  <si>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</si>
  <si>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</si>
  <si>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</si>
  <si>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</si>
  <si>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</si>
  <si>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</si>
  <si>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</si>
  <si>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</si>
  <si>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</si>
  <si>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</si>
  <si>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</si>
  <si>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</si>
  <si>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</si>
  <si>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</si>
  <si>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</si>
  <si>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</si>
  <si>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</si>
  <si>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</si>
  <si>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</si>
  <si>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</si>
  <si>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</si>
  <si>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</si>
  <si>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</si>
  <si>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</si>
  <si>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</si>
  <si>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</si>
  <si>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</si>
  <si>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</si>
  <si>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</si>
  <si>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</si>
  <si>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</si>
  <si>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</si>
  <si>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</si>
  <si>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</si>
  <si>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</si>
  <si>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</si>
  <si>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</si>
  <si>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</si>
  <si>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</si>
  <si>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</si>
  <si>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</si>
  <si>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</si>
  <si>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</si>
  <si>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</si>
  <si>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</si>
  <si>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</si>
  <si>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</si>
  <si>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</si>
  <si>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</si>
  <si>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</si>
  <si>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</si>
  <si>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</si>
  <si>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</si>
  <si>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</si>
  <si>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</si>
  <si>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</si>
  <si>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</si>
  <si>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</si>
  <si>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</si>
  <si>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</si>
  <si>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</si>
  <si>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</si>
  <si>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</si>
  <si>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</si>
  <si>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</si>
  <si>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</si>
  <si>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</si>
  <si>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</si>
  <si>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</si>
  <si>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</si>
  <si>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</si>
  <si>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</si>
  <si>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</si>
  <si>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</si>
  <si>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</si>
  <si>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</si>
  <si>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</si>
  <si>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</si>
  <si>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</si>
  <si>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</si>
  <si>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</si>
  <si>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</si>
  <si>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</si>
  <si>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</si>
  <si>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</si>
  <si>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</si>
  <si>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</si>
  <si>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</si>
  <si>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</si>
  <si>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</si>
  <si>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</si>
  <si>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</si>
  <si>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</si>
  <si>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</si>
  <si>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</si>
  <si>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</si>
  <si>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</si>
  <si>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</si>
  <si>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</si>
  <si>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</si>
  <si>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</si>
  <si>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</si>
  <si>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</si>
  <si>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</si>
  <si>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</si>
  <si>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</si>
  <si>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</si>
  <si>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</si>
  <si>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</si>
  <si>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</si>
  <si>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</si>
  <si>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</si>
  <si>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</si>
  <si>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</si>
  <si>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</si>
  <si>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</si>
  <si>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</si>
  <si>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</si>
  <si>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</si>
  <si>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</si>
  <si>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</si>
  <si>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</si>
  <si>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</si>
  <si>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</si>
  <si>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</si>
  <si>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</si>
  <si>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</si>
  <si>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</si>
  <si>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</si>
  <si>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</si>
  <si>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</si>
  <si>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</si>
  <si>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</si>
  <si>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</si>
  <si>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</si>
  <si>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</si>
  <si>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</si>
  <si>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</si>
  <si>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</si>
  <si>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</si>
  <si>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</si>
  <si>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</si>
  <si>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</si>
  <si>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</si>
  <si>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</si>
  <si>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</si>
  <si>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</si>
  <si>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</si>
  <si>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</si>
  <si>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</si>
  <si>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</si>
  <si>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</si>
  <si>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</si>
  <si>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</si>
  <si>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</si>
  <si>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</si>
  <si>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</si>
  <si>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</si>
  <si>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</si>
  <si>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</si>
  <si>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</si>
  <si>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</si>
  <si>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</si>
  <si>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</si>
  <si>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</si>
  <si>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</si>
  <si>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</si>
  <si>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</si>
  <si>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</si>
  <si>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</si>
  <si>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</si>
  <si>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</si>
  <si>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</si>
  <si>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</si>
  <si>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</si>
  <si>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</si>
  <si>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</si>
  <si>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</si>
  <si>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</si>
  <si>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</si>
  <si>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</si>
  <si>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</si>
  <si>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</si>
  <si>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</si>
  <si>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</si>
  <si>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</si>
  <si>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</si>
  <si>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</si>
  <si>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</si>
  <si>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</si>
  <si>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</si>
  <si>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</si>
  <si>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</si>
  <si>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</si>
  <si>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</si>
  <si>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</si>
  <si>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</si>
  <si>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</si>
  <si>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</si>
  <si>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</si>
  <si>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</si>
  <si>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</si>
  <si>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</si>
  <si>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</si>
  <si>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</si>
  <si>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</si>
  <si>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</si>
  <si>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</si>
  <si>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</si>
  <si>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</si>
  <si>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</si>
  <si>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</si>
  <si>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</si>
  <si>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</si>
  <si>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</si>
  <si>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</si>
  <si>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</si>
  <si>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</si>
  <si>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</si>
  <si>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</si>
  <si>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</si>
  <si>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</si>
  <si>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</si>
  <si>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</si>
  <si>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</si>
  <si>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</si>
  <si>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</si>
  <si>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</si>
  <si>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</si>
  <si>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</si>
  <si>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</si>
  <si>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</si>
  <si>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</si>
  <si>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</si>
  <si>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</si>
  <si>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</si>
  <si>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</si>
  <si>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</si>
  <si>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</si>
  <si>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</si>
  <si>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</si>
  <si>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</si>
  <si>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</si>
  <si>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</si>
  <si>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</si>
  <si>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</si>
  <si>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</si>
  <si>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</si>
  <si>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</si>
  <si>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</si>
  <si>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</si>
  <si>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</si>
  <si>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</si>
  <si>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</si>
  <si>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28/10/2019</t>
  </si>
  <si>
    <t>Cut-off Date: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</si>
</sst>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R20" sqref="R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43738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1311.4825602199999</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0.31148256021999976</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1311.4825602199999</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1311.4825602199999</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15.388763000000001</v>
      </c>
      <c r="D66" s="129">
        <v>8.1077167542741275</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3.4472265800000002</v>
      </c>
      <c r="D70" s="165">
        <v>3.5002597299999998</v>
      </c>
      <c r="E70" s="21"/>
      <c r="F70" s="153">
        <f t="shared" ref="F70:F76" si="0">IF($C$77=0,"",IF(C70="","",C70/$C$77))</f>
        <v>2.6284959362492255E-3</v>
      </c>
      <c r="G70" s="152">
        <f t="shared" ref="G70:G76" si="1">IF($D$77=0,"",IF(D70="[Mark as ND1 if not relevant]","",IF(D70="ND2","ND2",IF(D70="","",D70/$D$77))))</f>
        <v>2.6689345724298682E-3</v>
      </c>
      <c r="H70" s="23"/>
      <c r="L70" s="23"/>
      <c r="M70" s="23"/>
    </row>
    <row r="71" spans="1:13" x14ac:dyDescent="0.25">
      <c r="A71" s="25" t="s">
        <v>115</v>
      </c>
      <c r="B71" s="121" t="s">
        <v>1486</v>
      </c>
      <c r="C71" s="129">
        <v>3.8883542499999999</v>
      </c>
      <c r="D71" s="165">
        <v>4.9748921900000003</v>
      </c>
      <c r="E71" s="21"/>
      <c r="F71" s="153">
        <f t="shared" si="0"/>
        <v>2.9648539507439058E-3</v>
      </c>
      <c r="G71" s="153">
        <f t="shared" si="1"/>
        <v>3.7933361476584892E-3</v>
      </c>
      <c r="H71" s="23"/>
      <c r="L71" s="23"/>
      <c r="M71" s="23"/>
    </row>
    <row r="72" spans="1:13" x14ac:dyDescent="0.25">
      <c r="A72" s="25" t="s">
        <v>116</v>
      </c>
      <c r="B72" s="120" t="s">
        <v>1487</v>
      </c>
      <c r="C72" s="129">
        <v>6.6550142499999998</v>
      </c>
      <c r="D72" s="165">
        <v>10.0104118</v>
      </c>
      <c r="E72" s="21"/>
      <c r="F72" s="153">
        <f t="shared" si="0"/>
        <v>5.0744206990321139E-3</v>
      </c>
      <c r="G72" s="153">
        <f t="shared" si="1"/>
        <v>7.632900469725974E-3</v>
      </c>
      <c r="H72" s="23"/>
      <c r="L72" s="23"/>
      <c r="M72" s="23"/>
    </row>
    <row r="73" spans="1:13" x14ac:dyDescent="0.25">
      <c r="A73" s="25" t="s">
        <v>117</v>
      </c>
      <c r="B73" s="120" t="s">
        <v>1488</v>
      </c>
      <c r="C73" s="129">
        <v>10.67464509</v>
      </c>
      <c r="D73" s="165">
        <v>32.870316979999998</v>
      </c>
      <c r="E73" s="21"/>
      <c r="F73" s="153">
        <f t="shared" si="0"/>
        <v>8.1393725039007291E-3</v>
      </c>
      <c r="G73" s="153">
        <f t="shared" si="1"/>
        <v>2.5063490186955511E-2</v>
      </c>
      <c r="H73" s="23"/>
      <c r="L73" s="23"/>
      <c r="M73" s="23"/>
    </row>
    <row r="74" spans="1:13" x14ac:dyDescent="0.25">
      <c r="A74" s="25" t="s">
        <v>118</v>
      </c>
      <c r="B74" s="120" t="s">
        <v>1489</v>
      </c>
      <c r="C74" s="129">
        <v>24.45095564</v>
      </c>
      <c r="D74" s="165">
        <v>28.643973549999998</v>
      </c>
      <c r="E74" s="21"/>
      <c r="F74" s="153">
        <f t="shared" si="0"/>
        <v>1.864375202663646E-2</v>
      </c>
      <c r="G74" s="153">
        <f t="shared" si="1"/>
        <v>2.1840919587804906E-2</v>
      </c>
      <c r="H74" s="23"/>
      <c r="L74" s="23"/>
      <c r="M74" s="23"/>
    </row>
    <row r="75" spans="1:13" x14ac:dyDescent="0.25">
      <c r="A75" s="25" t="s">
        <v>119</v>
      </c>
      <c r="B75" s="120" t="s">
        <v>1490</v>
      </c>
      <c r="C75" s="129">
        <v>178.83360399</v>
      </c>
      <c r="D75" s="165">
        <v>1049.6238409099999</v>
      </c>
      <c r="E75" s="21"/>
      <c r="F75" s="153">
        <f t="shared" si="0"/>
        <v>0.13635987958543713</v>
      </c>
      <c r="G75" s="153">
        <f t="shared" si="1"/>
        <v>0.80033413893297767</v>
      </c>
      <c r="H75" s="23"/>
      <c r="L75" s="23"/>
      <c r="M75" s="23"/>
    </row>
    <row r="76" spans="1:13" x14ac:dyDescent="0.25">
      <c r="A76" s="25" t="s">
        <v>120</v>
      </c>
      <c r="B76" s="120" t="s">
        <v>1491</v>
      </c>
      <c r="C76" s="129">
        <v>1083.5327604200002</v>
      </c>
      <c r="D76" s="165">
        <v>181.85833447000002</v>
      </c>
      <c r="E76" s="21"/>
      <c r="F76" s="152">
        <f t="shared" si="0"/>
        <v>0.82618922529800054</v>
      </c>
      <c r="G76" s="153">
        <f t="shared" si="1"/>
        <v>0.13866628010244758</v>
      </c>
      <c r="H76" s="23"/>
      <c r="L76" s="23"/>
      <c r="M76" s="23"/>
    </row>
    <row r="77" spans="1:13" x14ac:dyDescent="0.25">
      <c r="A77" s="25" t="s">
        <v>121</v>
      </c>
      <c r="B77" s="57" t="s">
        <v>100</v>
      </c>
      <c r="C77" s="131">
        <f>SUM(C70:C76)</f>
        <v>1311.4825602200001</v>
      </c>
      <c r="D77" s="131">
        <f>SUM(D70:D76)</f>
        <v>1311.4820296299999</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1.99186273</v>
      </c>
      <c r="D79" s="165" t="str">
        <f>IF($D$66="ND2","ND2","")</f>
        <v/>
      </c>
      <c r="E79" s="42"/>
      <c r="F79" s="153">
        <f>IF($C$77=0,"",IF(C79="","",C79/$C$77))</f>
        <v>1.5187870509432216E-3</v>
      </c>
      <c r="G79" s="153" t="str">
        <f>IF($D$77=0,"",IF(D79="[Mark as ND1 if not relevant]","",IF(D79="ND2","ND2",IF(D79="","",D79/$D$77))))</f>
        <v/>
      </c>
      <c r="H79" s="23"/>
      <c r="L79" s="23"/>
      <c r="M79" s="23"/>
    </row>
    <row r="80" spans="1:13" outlineLevel="1" x14ac:dyDescent="0.25">
      <c r="A80" s="25" t="s">
        <v>126</v>
      </c>
      <c r="B80" s="58" t="s">
        <v>127</v>
      </c>
      <c r="C80" s="131">
        <v>1.4553638499999999</v>
      </c>
      <c r="D80" s="165" t="str">
        <f>IF($D$66="ND2","ND2","")</f>
        <v/>
      </c>
      <c r="E80" s="42"/>
      <c r="F80" s="153">
        <f>IF($C$77=0,"",IF(C80="","",C80/$C$77))</f>
        <v>1.1097088853060035E-3</v>
      </c>
      <c r="G80" s="153" t="str">
        <f>IF($D$77=0,"",IF(D80="[Mark as ND1 if not relevant]","",IF(D80="ND2","ND2",IF(D80="","",D80/$D$77))))</f>
        <v/>
      </c>
      <c r="H80" s="23"/>
      <c r="L80" s="23"/>
      <c r="M80" s="23"/>
    </row>
    <row r="81" spans="1:13" outlineLevel="1" x14ac:dyDescent="0.25">
      <c r="A81" s="25" t="s">
        <v>128</v>
      </c>
      <c r="B81" s="58" t="s">
        <v>129</v>
      </c>
      <c r="C81" s="131">
        <v>1.7400201399999999</v>
      </c>
      <c r="D81" s="165" t="str">
        <f>IF($D$66="ND2","ND2","")</f>
        <v/>
      </c>
      <c r="E81" s="42"/>
      <c r="F81" s="153">
        <f>IF($C$77=0,"",IF(C81="","",C81/$C$77))</f>
        <v>1.3267581230421493E-3</v>
      </c>
      <c r="G81" s="153" t="str">
        <f>IF($D$77=0,"",IF(D81="[Mark as ND1 if not relevant]","",IF(D81="ND2","ND2",IF(D81="","",D81/$D$77))))</f>
        <v/>
      </c>
      <c r="H81" s="23"/>
      <c r="L81" s="23"/>
      <c r="M81" s="23"/>
    </row>
    <row r="82" spans="1:13" outlineLevel="1" x14ac:dyDescent="0.25">
      <c r="A82" s="25" t="s">
        <v>130</v>
      </c>
      <c r="B82" s="58" t="s">
        <v>131</v>
      </c>
      <c r="C82" s="131">
        <v>2.14833411</v>
      </c>
      <c r="D82" s="165" t="str">
        <f>IF($D$66="ND2","ND2","")</f>
        <v/>
      </c>
      <c r="E82" s="42"/>
      <c r="F82" s="153">
        <f>IF($C$77=0,"",IF(C82="","",C82/$C$77))</f>
        <v>1.6380958277017567E-3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5.7915999999999999</v>
      </c>
      <c r="D89" s="165">
        <v>5.7915999999999999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c r="D97" s="165" t="str">
        <f>IF($D$89="ND2","ND2","")</f>
        <v/>
      </c>
      <c r="E97" s="21"/>
      <c r="F97" s="152" t="str">
        <f t="shared" si="2"/>
        <v/>
      </c>
      <c r="G97" s="152" t="str">
        <f t="shared" si="3"/>
        <v/>
      </c>
      <c r="H97" s="23"/>
      <c r="L97" s="23"/>
      <c r="M97" s="23"/>
    </row>
    <row r="98" spans="1:14" x14ac:dyDescent="0.25">
      <c r="A98" s="25" t="s">
        <v>147</v>
      </c>
      <c r="B98" s="121" t="s">
        <v>1490</v>
      </c>
      <c r="C98" s="129">
        <v>1000</v>
      </c>
      <c r="D98" s="165">
        <v>1000</v>
      </c>
      <c r="E98" s="21"/>
      <c r="F98" s="152">
        <f t="shared" si="2"/>
        <v>1</v>
      </c>
      <c r="G98" s="152">
        <f t="shared" si="3"/>
        <v>1</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1311.4825602199999</v>
      </c>
      <c r="D112" s="129">
        <v>1311.4825602199999</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1311.4825602199999</v>
      </c>
      <c r="D129" s="129">
        <f>SUM(D112:D128)</f>
        <v>1311.4825602199999</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opLeftCell="A385" zoomScale="80" zoomScaleNormal="80" workbookViewId="0">
      <selection activeCell="B71" sqref="B71"/>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1311.4826</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1311.4826</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19239</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5.7000000000000002E-3</v>
      </c>
      <c r="D36" s="176" t="str">
        <f>IF(C36="","","ND2")</f>
        <v>ND2</v>
      </c>
      <c r="E36" s="156"/>
      <c r="F36" s="122">
        <f>IF(C36=0,"",C36)</f>
        <v>5.7000000000000002E-3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2.7300000000000001E-2</v>
      </c>
      <c r="D99" s="176" t="str">
        <f t="shared" ref="D99:D130" si="5">IF(C99="","","ND2")</f>
        <v>ND2</v>
      </c>
      <c r="E99" s="122"/>
      <c r="F99" s="122">
        <f t="shared" ref="F99:F130" si="6">IF(C99="","",C99)</f>
        <v>2.7300000000000001E-2</v>
      </c>
      <c r="G99" s="93"/>
    </row>
    <row r="100" spans="1:7" x14ac:dyDescent="0.25">
      <c r="A100" s="93" t="s">
        <v>598</v>
      </c>
      <c r="B100" s="111" t="s">
        <v>1713</v>
      </c>
      <c r="C100" s="122">
        <v>2.63E-2</v>
      </c>
      <c r="D100" s="176" t="str">
        <f t="shared" si="5"/>
        <v>ND2</v>
      </c>
      <c r="E100" s="122"/>
      <c r="F100" s="122">
        <f t="shared" si="6"/>
        <v>2.63E-2</v>
      </c>
      <c r="G100" s="93"/>
    </row>
    <row r="101" spans="1:7" x14ac:dyDescent="0.25">
      <c r="A101" s="93" t="s">
        <v>599</v>
      </c>
      <c r="B101" s="111" t="s">
        <v>1714</v>
      </c>
      <c r="C101" s="122">
        <v>3.2599999999999997E-2</v>
      </c>
      <c r="D101" s="176" t="str">
        <f t="shared" si="5"/>
        <v>ND2</v>
      </c>
      <c r="E101" s="122"/>
      <c r="F101" s="122">
        <f t="shared" si="6"/>
        <v>3.2599999999999997E-2</v>
      </c>
      <c r="G101" s="93"/>
    </row>
    <row r="102" spans="1:7" x14ac:dyDescent="0.25">
      <c r="A102" s="93" t="s">
        <v>600</v>
      </c>
      <c r="B102" s="111" t="s">
        <v>1715</v>
      </c>
      <c r="C102" s="122">
        <v>0.1421</v>
      </c>
      <c r="D102" s="176" t="str">
        <f t="shared" si="5"/>
        <v>ND2</v>
      </c>
      <c r="E102" s="122"/>
      <c r="F102" s="122">
        <f t="shared" si="6"/>
        <v>0.1421</v>
      </c>
      <c r="G102" s="93"/>
    </row>
    <row r="103" spans="1:7" x14ac:dyDescent="0.25">
      <c r="A103" s="93" t="s">
        <v>601</v>
      </c>
      <c r="B103" s="111" t="s">
        <v>1716</v>
      </c>
      <c r="C103" s="122">
        <v>2.3400000000000001E-2</v>
      </c>
      <c r="D103" s="176" t="str">
        <f t="shared" si="5"/>
        <v>ND2</v>
      </c>
      <c r="E103" s="122"/>
      <c r="F103" s="122">
        <f t="shared" si="6"/>
        <v>2.3400000000000001E-2</v>
      </c>
      <c r="G103" s="93"/>
    </row>
    <row r="104" spans="1:7" x14ac:dyDescent="0.25">
      <c r="A104" s="93" t="s">
        <v>602</v>
      </c>
      <c r="B104" s="111" t="s">
        <v>1717</v>
      </c>
      <c r="C104" s="122">
        <v>4.4499999999999998E-2</v>
      </c>
      <c r="D104" s="176" t="str">
        <f t="shared" si="5"/>
        <v>ND2</v>
      </c>
      <c r="E104" s="122"/>
      <c r="F104" s="122">
        <f t="shared" si="6"/>
        <v>4.4499999999999998E-2</v>
      </c>
      <c r="G104" s="93"/>
    </row>
    <row r="105" spans="1:7" x14ac:dyDescent="0.25">
      <c r="A105" s="93" t="s">
        <v>603</v>
      </c>
      <c r="B105" s="111" t="s">
        <v>1718</v>
      </c>
      <c r="C105" s="122">
        <v>0.16889999999999999</v>
      </c>
      <c r="D105" s="176" t="str">
        <f t="shared" si="5"/>
        <v>ND2</v>
      </c>
      <c r="E105" s="122"/>
      <c r="F105" s="122">
        <f t="shared" si="6"/>
        <v>0.16889999999999999</v>
      </c>
      <c r="G105" s="93"/>
    </row>
    <row r="106" spans="1:7" x14ac:dyDescent="0.25">
      <c r="A106" s="93" t="s">
        <v>604</v>
      </c>
      <c r="B106" s="111" t="s">
        <v>1719</v>
      </c>
      <c r="C106" s="122">
        <v>0.1769</v>
      </c>
      <c r="D106" s="176" t="str">
        <f t="shared" si="5"/>
        <v>ND2</v>
      </c>
      <c r="E106" s="122"/>
      <c r="F106" s="122">
        <f t="shared" si="6"/>
        <v>0.1769</v>
      </c>
      <c r="G106" s="93"/>
    </row>
    <row r="107" spans="1:7" x14ac:dyDescent="0.25">
      <c r="A107" s="93" t="s">
        <v>605</v>
      </c>
      <c r="B107" s="111" t="s">
        <v>1720</v>
      </c>
      <c r="C107" s="122">
        <v>7.5999999999999998E-2</v>
      </c>
      <c r="D107" s="176" t="str">
        <f t="shared" si="5"/>
        <v>ND2</v>
      </c>
      <c r="E107" s="122"/>
      <c r="F107" s="122">
        <f t="shared" si="6"/>
        <v>7.5999999999999998E-2</v>
      </c>
      <c r="G107" s="93"/>
    </row>
    <row r="108" spans="1:7" x14ac:dyDescent="0.25">
      <c r="A108" s="93" t="s">
        <v>606</v>
      </c>
      <c r="B108" s="111" t="s">
        <v>1721</v>
      </c>
      <c r="C108" s="122">
        <v>7.9799999999999996E-2</v>
      </c>
      <c r="D108" s="176" t="str">
        <f t="shared" si="5"/>
        <v>ND2</v>
      </c>
      <c r="E108" s="122"/>
      <c r="F108" s="122">
        <f t="shared" si="6"/>
        <v>7.9799999999999996E-2</v>
      </c>
      <c r="G108" s="93"/>
    </row>
    <row r="109" spans="1:7" x14ac:dyDescent="0.25">
      <c r="A109" s="93" t="s">
        <v>607</v>
      </c>
      <c r="B109" s="111" t="s">
        <v>1722</v>
      </c>
      <c r="C109" s="122">
        <v>1.35E-2</v>
      </c>
      <c r="D109" s="176" t="str">
        <f t="shared" si="5"/>
        <v>ND2</v>
      </c>
      <c r="E109" s="122"/>
      <c r="F109" s="122">
        <f t="shared" si="6"/>
        <v>1.35E-2</v>
      </c>
      <c r="G109" s="93"/>
    </row>
    <row r="110" spans="1:7" x14ac:dyDescent="0.25">
      <c r="A110" s="93" t="s">
        <v>608</v>
      </c>
      <c r="B110" s="111" t="s">
        <v>1723</v>
      </c>
      <c r="C110" s="122">
        <v>0.18890000000000001</v>
      </c>
      <c r="D110" s="176" t="str">
        <f t="shared" si="5"/>
        <v>ND2</v>
      </c>
      <c r="E110" s="122"/>
      <c r="F110" s="122">
        <f t="shared" si="6"/>
        <v>0.18890000000000001</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62"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0.93789999999999996</v>
      </c>
      <c r="D150" s="176" t="str">
        <f>IF(C150="","","ND2")</f>
        <v>ND2</v>
      </c>
      <c r="E150" s="123"/>
      <c r="F150" s="122">
        <f>IF(C150="","",C150)</f>
        <v>0.93789999999999996</v>
      </c>
    </row>
    <row r="151" spans="1:7" x14ac:dyDescent="0.25">
      <c r="A151" s="93" t="s">
        <v>631</v>
      </c>
      <c r="B151" s="93" t="s">
        <v>632</v>
      </c>
      <c r="C151" s="122">
        <v>6.2100000000000002E-2</v>
      </c>
      <c r="D151" s="176" t="str">
        <f>IF(C151="","","ND2")</f>
        <v>ND2</v>
      </c>
      <c r="E151" s="123"/>
      <c r="F151" s="122">
        <f>IF(C151="","",C151)</f>
        <v>6.2100000000000002E-2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0.60570000000000002</v>
      </c>
      <c r="D160" s="176" t="str">
        <f>IF(C160="","","ND2")</f>
        <v>ND2</v>
      </c>
      <c r="E160" s="123"/>
      <c r="F160" s="122">
        <f>IF(C160="","",C160)</f>
        <v>0.60570000000000002</v>
      </c>
    </row>
    <row r="161" spans="1:7" x14ac:dyDescent="0.25">
      <c r="A161" s="93" t="s">
        <v>643</v>
      </c>
      <c r="B161" s="93" t="s">
        <v>644</v>
      </c>
      <c r="C161" s="122">
        <v>0.39429999999999998</v>
      </c>
      <c r="D161" s="176" t="str">
        <f>IF(C161="","","ND2")</f>
        <v>ND2</v>
      </c>
      <c r="E161" s="123"/>
      <c r="F161" s="122">
        <f>IF(C161="","",C161)</f>
        <v>0.39429999999999998</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7.7899999999999997E-2</v>
      </c>
      <c r="D170" s="176" t="str">
        <f>IF(C170="","","ND2")</f>
        <v>ND2</v>
      </c>
      <c r="E170" s="123"/>
      <c r="F170" s="122">
        <f>IF(C170="","",C170)</f>
        <v>7.7899999999999997E-2</v>
      </c>
    </row>
    <row r="171" spans="1:7" x14ac:dyDescent="0.25">
      <c r="A171" s="93" t="s">
        <v>655</v>
      </c>
      <c r="B171" s="112" t="s">
        <v>1726</v>
      </c>
      <c r="C171" s="122">
        <v>1.49E-2</v>
      </c>
      <c r="D171" s="176" t="str">
        <f>IF(C171="","","ND2")</f>
        <v>ND2</v>
      </c>
      <c r="E171" s="123"/>
      <c r="F171" s="122">
        <f>IF(C171="","",C171)</f>
        <v>1.49E-2</v>
      </c>
    </row>
    <row r="172" spans="1:7" x14ac:dyDescent="0.25">
      <c r="A172" s="93" t="s">
        <v>657</v>
      </c>
      <c r="B172" s="112" t="s">
        <v>1727</v>
      </c>
      <c r="C172" s="122">
        <v>0.16450000000000001</v>
      </c>
      <c r="D172" s="176" t="str">
        <f>IF(C172="","","ND2")</f>
        <v>ND2</v>
      </c>
      <c r="E172" s="122"/>
      <c r="F172" s="122">
        <f>IF(C172="","",C172)</f>
        <v>0.16450000000000001</v>
      </c>
    </row>
    <row r="173" spans="1:7" x14ac:dyDescent="0.25">
      <c r="A173" s="93" t="s">
        <v>659</v>
      </c>
      <c r="B173" s="112" t="s">
        <v>1728</v>
      </c>
      <c r="C173" s="122">
        <v>0.15959999999999999</v>
      </c>
      <c r="D173" s="176" t="str">
        <f>IF(C173="","","ND2")</f>
        <v>ND2</v>
      </c>
      <c r="E173" s="122"/>
      <c r="F173" s="122">
        <f>IF(C173="","",C173)</f>
        <v>0.15959999999999999</v>
      </c>
    </row>
    <row r="174" spans="1:7" x14ac:dyDescent="0.25">
      <c r="A174" s="93" t="s">
        <v>661</v>
      </c>
      <c r="B174" s="112" t="s">
        <v>1729</v>
      </c>
      <c r="C174" s="122">
        <v>0.58299999999999996</v>
      </c>
      <c r="D174" s="176" t="str">
        <f>IF(C174="","","ND2")</f>
        <v>ND2</v>
      </c>
      <c r="E174" s="122"/>
      <c r="F174" s="122">
        <f>IF(C174="","",C174)</f>
        <v>0.58299999999999996</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68.167919330526544</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76.445499999999996</v>
      </c>
      <c r="D190" s="176">
        <v>5460</v>
      </c>
      <c r="E190" s="117"/>
      <c r="F190" s="153">
        <f t="shared" ref="F190:F213" si="9">IF($C$214=0,"",IF(C190="[for completion]","",IF(C190="","",C190/$C$214)))</f>
        <v>5.8289369733965986E-2</v>
      </c>
      <c r="G190" s="153">
        <f t="shared" ref="G190:G213" si="10">IF($D$214=0,"",IF(D190="[for completion]","",IF(D190="","",D190/$D$214)))</f>
        <v>0.28379853422735069</v>
      </c>
    </row>
    <row r="191" spans="1:7" x14ac:dyDescent="0.25">
      <c r="A191" s="93" t="s">
        <v>682</v>
      </c>
      <c r="B191" s="111" t="s">
        <v>1731</v>
      </c>
      <c r="C191" s="165">
        <v>168.49639999999999</v>
      </c>
      <c r="D191" s="176">
        <v>4506</v>
      </c>
      <c r="E191" s="117"/>
      <c r="F191" s="153">
        <f t="shared" si="9"/>
        <v>0.12847779082408026</v>
      </c>
      <c r="G191" s="153">
        <f t="shared" si="10"/>
        <v>0.23421175736784655</v>
      </c>
    </row>
    <row r="192" spans="1:7" x14ac:dyDescent="0.25">
      <c r="A192" s="93" t="s">
        <v>683</v>
      </c>
      <c r="B192" s="111" t="s">
        <v>1732</v>
      </c>
      <c r="C192" s="165">
        <v>184.88040000000001</v>
      </c>
      <c r="D192" s="176">
        <v>2963</v>
      </c>
      <c r="E192" s="117"/>
      <c r="F192" s="153">
        <f t="shared" si="9"/>
        <v>0.14097052138011429</v>
      </c>
      <c r="G192" s="153">
        <f t="shared" si="10"/>
        <v>0.15401008368418317</v>
      </c>
    </row>
    <row r="193" spans="1:7" x14ac:dyDescent="0.25">
      <c r="A193" s="93" t="s">
        <v>684</v>
      </c>
      <c r="B193" s="111" t="s">
        <v>1733</v>
      </c>
      <c r="C193" s="165">
        <v>188.1199</v>
      </c>
      <c r="D193" s="176">
        <v>2135</v>
      </c>
      <c r="E193" s="117"/>
      <c r="F193" s="153">
        <f t="shared" si="9"/>
        <v>0.14344062639941801</v>
      </c>
      <c r="G193" s="153">
        <f t="shared" si="10"/>
        <v>0.11097250376838713</v>
      </c>
    </row>
    <row r="194" spans="1:7" x14ac:dyDescent="0.25">
      <c r="A194" s="93" t="s">
        <v>685</v>
      </c>
      <c r="B194" s="111" t="s">
        <v>1734</v>
      </c>
      <c r="C194" s="165">
        <v>286.90280000000001</v>
      </c>
      <c r="D194" s="176">
        <v>2335</v>
      </c>
      <c r="E194" s="117"/>
      <c r="F194" s="153">
        <f t="shared" si="9"/>
        <v>0.21876216895579331</v>
      </c>
      <c r="G194" s="153">
        <f t="shared" si="10"/>
        <v>0.12136805447268569</v>
      </c>
    </row>
    <row r="195" spans="1:7" x14ac:dyDescent="0.25">
      <c r="A195" s="93" t="s">
        <v>686</v>
      </c>
      <c r="B195" s="111" t="s">
        <v>1735</v>
      </c>
      <c r="C195" s="165">
        <v>167.5598</v>
      </c>
      <c r="D195" s="176">
        <v>973</v>
      </c>
      <c r="E195" s="117"/>
      <c r="F195" s="153">
        <f t="shared" si="9"/>
        <v>0.12776363729388118</v>
      </c>
      <c r="G195" s="153">
        <f t="shared" si="10"/>
        <v>5.0574354176412498E-2</v>
      </c>
    </row>
    <row r="196" spans="1:7" x14ac:dyDescent="0.25">
      <c r="A196" s="93" t="s">
        <v>687</v>
      </c>
      <c r="B196" s="111" t="s">
        <v>1736</v>
      </c>
      <c r="C196" s="165">
        <v>95.285600000000002</v>
      </c>
      <c r="D196" s="176">
        <v>426</v>
      </c>
      <c r="E196" s="117"/>
      <c r="F196" s="153">
        <f t="shared" si="9"/>
        <v>7.2654866129762907E-2</v>
      </c>
      <c r="G196" s="153">
        <f t="shared" si="10"/>
        <v>2.2142523000155932E-2</v>
      </c>
    </row>
    <row r="197" spans="1:7" x14ac:dyDescent="0.25">
      <c r="A197" s="93" t="s">
        <v>688</v>
      </c>
      <c r="B197" s="111" t="s">
        <v>1737</v>
      </c>
      <c r="C197" s="165">
        <v>56.604799999999997</v>
      </c>
      <c r="D197" s="176">
        <v>207</v>
      </c>
      <c r="E197" s="117"/>
      <c r="F197" s="153">
        <f t="shared" si="9"/>
        <v>4.3160920079235505E-2</v>
      </c>
      <c r="G197" s="153">
        <f t="shared" si="10"/>
        <v>1.0759394978949011E-2</v>
      </c>
    </row>
    <row r="198" spans="1:7" x14ac:dyDescent="0.25">
      <c r="A198" s="93" t="s">
        <v>689</v>
      </c>
      <c r="B198" s="111" t="s">
        <v>1738</v>
      </c>
      <c r="C198" s="165">
        <v>40.857300000000002</v>
      </c>
      <c r="D198" s="176">
        <v>126</v>
      </c>
      <c r="E198" s="117"/>
      <c r="F198" s="153">
        <f t="shared" si="9"/>
        <v>3.1153518075381401E-2</v>
      </c>
      <c r="G198" s="153">
        <f t="shared" si="10"/>
        <v>6.5491969437080928E-3</v>
      </c>
    </row>
    <row r="199" spans="1:7" x14ac:dyDescent="0.25">
      <c r="A199" s="93" t="s">
        <v>690</v>
      </c>
      <c r="B199" s="111" t="s">
        <v>1739</v>
      </c>
      <c r="C199" s="165">
        <v>21.837199999999999</v>
      </c>
      <c r="D199" s="176">
        <v>59</v>
      </c>
      <c r="E199" s="111"/>
      <c r="F199" s="153">
        <f t="shared" si="9"/>
        <v>1.6650772442518683E-2</v>
      </c>
      <c r="G199" s="153">
        <f t="shared" si="10"/>
        <v>3.0666874577680754E-3</v>
      </c>
    </row>
    <row r="200" spans="1:7" x14ac:dyDescent="0.25">
      <c r="A200" s="93" t="s">
        <v>691</v>
      </c>
      <c r="B200" s="111" t="s">
        <v>1740</v>
      </c>
      <c r="C200" s="165">
        <v>7.5664999999999996</v>
      </c>
      <c r="D200" s="176">
        <v>18</v>
      </c>
      <c r="E200" s="111"/>
      <c r="F200" s="153">
        <f t="shared" si="9"/>
        <v>5.7694241792133434E-3</v>
      </c>
      <c r="G200" s="153">
        <f t="shared" si="10"/>
        <v>9.3559956338687042E-4</v>
      </c>
    </row>
    <row r="201" spans="1:7" x14ac:dyDescent="0.25">
      <c r="A201" s="93" t="s">
        <v>692</v>
      </c>
      <c r="B201" s="111" t="s">
        <v>1741</v>
      </c>
      <c r="C201" s="165">
        <v>5.6999000000000004</v>
      </c>
      <c r="D201" s="176">
        <v>12</v>
      </c>
      <c r="E201" s="111"/>
      <c r="F201" s="153">
        <f t="shared" si="9"/>
        <v>4.3461495908409618E-3</v>
      </c>
      <c r="G201" s="153">
        <f t="shared" si="10"/>
        <v>6.2373304225791365E-4</v>
      </c>
    </row>
    <row r="202" spans="1:7" x14ac:dyDescent="0.25">
      <c r="A202" s="93" t="s">
        <v>693</v>
      </c>
      <c r="B202" s="111" t="s">
        <v>1742</v>
      </c>
      <c r="C202" s="165">
        <v>4.1776</v>
      </c>
      <c r="D202" s="176">
        <v>8</v>
      </c>
      <c r="E202" s="111"/>
      <c r="F202" s="153">
        <f t="shared" si="9"/>
        <v>3.185402293145003E-3</v>
      </c>
      <c r="G202" s="153">
        <f t="shared" si="10"/>
        <v>4.1582202817194242E-4</v>
      </c>
    </row>
    <row r="203" spans="1:7" x14ac:dyDescent="0.25">
      <c r="A203" s="93" t="s">
        <v>694</v>
      </c>
      <c r="B203" s="111" t="s">
        <v>1743</v>
      </c>
      <c r="C203" s="165">
        <v>3.4388999999999998</v>
      </c>
      <c r="D203" s="176">
        <v>6</v>
      </c>
      <c r="E203" s="111"/>
      <c r="F203" s="153">
        <f t="shared" si="9"/>
        <v>2.6221466741421749E-3</v>
      </c>
      <c r="G203" s="153">
        <f t="shared" si="10"/>
        <v>3.1186652112895683E-4</v>
      </c>
    </row>
    <row r="204" spans="1:7" x14ac:dyDescent="0.25">
      <c r="A204" s="93" t="s">
        <v>695</v>
      </c>
      <c r="B204" s="111" t="s">
        <v>1744</v>
      </c>
      <c r="C204" s="165">
        <v>1.2378</v>
      </c>
      <c r="D204" s="176">
        <v>2</v>
      </c>
      <c r="E204" s="111"/>
      <c r="F204" s="153">
        <f t="shared" si="9"/>
        <v>9.438172535558418E-4</v>
      </c>
      <c r="G204" s="153">
        <f t="shared" si="10"/>
        <v>1.039555070429856E-4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0.73809999999999998</v>
      </c>
      <c r="D206" s="176">
        <v>1</v>
      </c>
      <c r="E206" s="106"/>
      <c r="F206" s="153">
        <f t="shared" si="9"/>
        <v>5.6279812154594181E-4</v>
      </c>
      <c r="G206" s="153">
        <f t="shared" si="10"/>
        <v>5.1977753521492802E-5</v>
      </c>
    </row>
    <row r="207" spans="1:7" x14ac:dyDescent="0.25">
      <c r="A207" s="93" t="s">
        <v>698</v>
      </c>
      <c r="B207" s="111" t="s">
        <v>1747</v>
      </c>
      <c r="C207" s="165">
        <v>0.78110000000000002</v>
      </c>
      <c r="D207" s="176">
        <v>1</v>
      </c>
      <c r="E207" s="106"/>
      <c r="F207" s="153">
        <f t="shared" si="9"/>
        <v>5.9558543928943939E-4</v>
      </c>
      <c r="G207" s="153">
        <f t="shared" si="10"/>
        <v>5.1977753521492802E-5</v>
      </c>
    </row>
    <row r="208" spans="1:7" x14ac:dyDescent="0.25">
      <c r="A208" s="93" t="s">
        <v>699</v>
      </c>
      <c r="B208" s="111" t="s">
        <v>1748</v>
      </c>
      <c r="C208" s="165">
        <v>0</v>
      </c>
      <c r="D208" s="176">
        <v>0</v>
      </c>
      <c r="E208" s="106"/>
      <c r="F208" s="153">
        <f t="shared" si="9"/>
        <v>0</v>
      </c>
      <c r="G208" s="153">
        <f t="shared" si="10"/>
        <v>0</v>
      </c>
    </row>
    <row r="209" spans="1:7" x14ac:dyDescent="0.25">
      <c r="A209" s="93" t="s">
        <v>700</v>
      </c>
      <c r="B209" s="111" t="s">
        <v>1749</v>
      </c>
      <c r="C209" s="165">
        <v>0.85309999999999997</v>
      </c>
      <c r="D209" s="176">
        <v>1</v>
      </c>
      <c r="E209" s="106"/>
      <c r="F209" s="153">
        <f t="shared" si="9"/>
        <v>6.5048513411576072E-4</v>
      </c>
      <c r="G209" s="153">
        <f t="shared" si="10"/>
        <v>5.1977753521492802E-5</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1311.4827</v>
      </c>
      <c r="D214" s="183">
        <f>SUM(D190:D213)</f>
        <v>19239</v>
      </c>
      <c r="E214" s="106"/>
      <c r="F214" s="169">
        <f>SUM(F190:F213)</f>
        <v>1</v>
      </c>
      <c r="G214" s="169">
        <f>SUM(G190:G213)</f>
        <v>0.99999999999999989</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0.70247179000000004</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155.17080000000001</v>
      </c>
      <c r="D219" s="176">
        <v>3903</v>
      </c>
      <c r="F219" s="153">
        <f t="shared" ref="F219:F226" si="11">IF($C$227=0,"",IF(C219="[for completion]","",C219/$C$227))</f>
        <v>0.11831708632657423</v>
      </c>
      <c r="G219" s="153">
        <f t="shared" ref="G219:G226" si="12">IF($D$227=0,"",IF(D219="[for completion]","",D219/$D$227))</f>
        <v>0.20286917199438639</v>
      </c>
    </row>
    <row r="220" spans="1:7" x14ac:dyDescent="0.25">
      <c r="A220" s="93" t="s">
        <v>712</v>
      </c>
      <c r="B220" s="93" t="s">
        <v>1754</v>
      </c>
      <c r="C220" s="165">
        <v>124.6771</v>
      </c>
      <c r="D220" s="176">
        <v>2436</v>
      </c>
      <c r="F220" s="153">
        <f t="shared" si="11"/>
        <v>9.5065767551929387E-2</v>
      </c>
      <c r="G220" s="153">
        <f t="shared" si="12"/>
        <v>0.12661780757835647</v>
      </c>
    </row>
    <row r="221" spans="1:7" x14ac:dyDescent="0.25">
      <c r="A221" s="93" t="s">
        <v>714</v>
      </c>
      <c r="B221" s="93" t="s">
        <v>1755</v>
      </c>
      <c r="C221" s="165">
        <v>154.63159999999999</v>
      </c>
      <c r="D221" s="176">
        <v>2707</v>
      </c>
      <c r="F221" s="153">
        <f t="shared" si="11"/>
        <v>0.1179059485806369</v>
      </c>
      <c r="G221" s="153">
        <f t="shared" si="12"/>
        <v>0.140703778782681</v>
      </c>
    </row>
    <row r="222" spans="1:7" x14ac:dyDescent="0.25">
      <c r="A222" s="93" t="s">
        <v>716</v>
      </c>
      <c r="B222" s="93" t="s">
        <v>1756</v>
      </c>
      <c r="C222" s="165">
        <v>165.8066</v>
      </c>
      <c r="D222" s="176">
        <v>2613</v>
      </c>
      <c r="F222" s="153">
        <f t="shared" si="11"/>
        <v>0.12642683936485319</v>
      </c>
      <c r="G222" s="153">
        <f t="shared" si="12"/>
        <v>0.1358178699516607</v>
      </c>
    </row>
    <row r="223" spans="1:7" x14ac:dyDescent="0.25">
      <c r="A223" s="93" t="s">
        <v>718</v>
      </c>
      <c r="B223" s="93" t="s">
        <v>1757</v>
      </c>
      <c r="C223" s="165">
        <v>176.88399999999999</v>
      </c>
      <c r="D223" s="176">
        <v>2445</v>
      </c>
      <c r="F223" s="153">
        <f t="shared" si="11"/>
        <v>0.13487331055707485</v>
      </c>
      <c r="G223" s="153">
        <f t="shared" si="12"/>
        <v>0.1270856073600499</v>
      </c>
    </row>
    <row r="224" spans="1:7" x14ac:dyDescent="0.25">
      <c r="A224" s="93" t="s">
        <v>720</v>
      </c>
      <c r="B224" s="93" t="s">
        <v>1758</v>
      </c>
      <c r="C224" s="165">
        <v>163.28229999999999</v>
      </c>
      <c r="D224" s="176">
        <v>1881</v>
      </c>
      <c r="F224" s="153">
        <f t="shared" si="11"/>
        <v>0.12450207116739481</v>
      </c>
      <c r="G224" s="153">
        <f t="shared" si="12"/>
        <v>9.7770154373927956E-2</v>
      </c>
    </row>
    <row r="225" spans="1:7" x14ac:dyDescent="0.25">
      <c r="A225" s="93" t="s">
        <v>722</v>
      </c>
      <c r="B225" s="93" t="s">
        <v>1759</v>
      </c>
      <c r="C225" s="165">
        <v>359.27190000000002</v>
      </c>
      <c r="D225" s="176">
        <v>3102</v>
      </c>
      <c r="F225" s="153">
        <f t="shared" si="11"/>
        <v>0.27394332185573794</v>
      </c>
      <c r="G225" s="153">
        <f t="shared" si="12"/>
        <v>0.16123499142367068</v>
      </c>
    </row>
    <row r="226" spans="1:7" x14ac:dyDescent="0.25">
      <c r="A226" s="93" t="s">
        <v>724</v>
      </c>
      <c r="B226" s="93" t="s">
        <v>1760</v>
      </c>
      <c r="C226" s="165">
        <v>11.7583</v>
      </c>
      <c r="D226" s="176">
        <v>152</v>
      </c>
      <c r="F226" s="153">
        <f t="shared" si="11"/>
        <v>8.9656545957986777E-3</v>
      </c>
      <c r="G226" s="153">
        <f t="shared" si="12"/>
        <v>7.9006185352669053E-3</v>
      </c>
    </row>
    <row r="227" spans="1:7" x14ac:dyDescent="0.25">
      <c r="A227" s="93" t="s">
        <v>726</v>
      </c>
      <c r="B227" s="119" t="s">
        <v>100</v>
      </c>
      <c r="C227" s="165">
        <f>SUM(C219:C226)</f>
        <v>1311.4826</v>
      </c>
      <c r="D227" s="176">
        <f>SUM(D219:D226)</f>
        <v>19239</v>
      </c>
      <c r="F227" s="122">
        <f>SUM(F219:F226)</f>
        <v>0.99999999999999989</v>
      </c>
      <c r="G227" s="122">
        <f>SUM(G219:G226)</f>
        <v>1</v>
      </c>
    </row>
    <row r="228" spans="1:7" outlineLevel="1" x14ac:dyDescent="0.25">
      <c r="A228" s="93" t="s">
        <v>727</v>
      </c>
      <c r="B228" s="107" t="s">
        <v>1761</v>
      </c>
      <c r="C228" s="165">
        <v>11.7583</v>
      </c>
      <c r="D228" s="176">
        <v>152</v>
      </c>
      <c r="F228" s="153">
        <f t="shared" ref="F228:F233" si="13">IF($C$227=0,"",IF(C228="[for completion]","",C228/$C$227))</f>
        <v>8.9656545957986777E-3</v>
      </c>
      <c r="G228" s="153">
        <f t="shared" ref="G228:G233" si="14">IF($D$227=0,"",IF(D228="[for completion]","",D228/$D$227))</f>
        <v>7.9006185352669053E-3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0.59870586999999997</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305.80419999999998</v>
      </c>
      <c r="D241" s="176">
        <v>6829</v>
      </c>
      <c r="F241" s="153">
        <f t="shared" ref="F241:F248" si="15">IF($C$249=0,"",IF(C241="[Mark as ND1 if not relevant]","",C241/$C$249))</f>
        <v>0.23318096714328571</v>
      </c>
      <c r="G241" s="153">
        <f t="shared" ref="G241:G248" si="16">IF($D$249=0,"",IF(D241="[Mark as ND1 if not relevant]","",D241/$D$249))</f>
        <v>0.35501143688916614</v>
      </c>
    </row>
    <row r="242" spans="1:7" x14ac:dyDescent="0.25">
      <c r="A242" s="93" t="s">
        <v>745</v>
      </c>
      <c r="B242" s="93" t="s">
        <v>1768</v>
      </c>
      <c r="C242" s="177">
        <v>154.9555</v>
      </c>
      <c r="D242" s="176">
        <v>2735</v>
      </c>
      <c r="F242" s="153">
        <f t="shared" si="15"/>
        <v>0.11815623642242785</v>
      </c>
      <c r="G242" s="153">
        <f t="shared" si="16"/>
        <v>0.14218132667914327</v>
      </c>
    </row>
    <row r="243" spans="1:7" x14ac:dyDescent="0.25">
      <c r="A243" s="93" t="s">
        <v>746</v>
      </c>
      <c r="B243" s="93" t="s">
        <v>1769</v>
      </c>
      <c r="C243" s="177">
        <v>168.16139999999999</v>
      </c>
      <c r="D243" s="176">
        <v>2505</v>
      </c>
      <c r="F243" s="153">
        <f t="shared" si="15"/>
        <v>0.12822596252166885</v>
      </c>
      <c r="G243" s="153">
        <f t="shared" si="16"/>
        <v>0.13022457891453523</v>
      </c>
    </row>
    <row r="244" spans="1:7" x14ac:dyDescent="0.25">
      <c r="A244" s="93" t="s">
        <v>747</v>
      </c>
      <c r="B244" s="93" t="s">
        <v>1770</v>
      </c>
      <c r="C244" s="177">
        <v>176.21170000000001</v>
      </c>
      <c r="D244" s="176">
        <v>2384</v>
      </c>
      <c r="F244" s="153">
        <f t="shared" si="15"/>
        <v>0.13436445486347973</v>
      </c>
      <c r="G244" s="153">
        <f t="shared" si="16"/>
        <v>0.1239342898731545</v>
      </c>
    </row>
    <row r="245" spans="1:7" x14ac:dyDescent="0.25">
      <c r="A245" s="93" t="s">
        <v>748</v>
      </c>
      <c r="B245" s="93" t="s">
        <v>1771</v>
      </c>
      <c r="C245" s="177">
        <v>211.00479999999999</v>
      </c>
      <c r="D245" s="176">
        <v>2262</v>
      </c>
      <c r="F245" s="153">
        <f t="shared" si="15"/>
        <v>0.16089479260218001</v>
      </c>
      <c r="G245" s="153">
        <f t="shared" si="16"/>
        <v>0.11759201497192763</v>
      </c>
    </row>
    <row r="246" spans="1:7" x14ac:dyDescent="0.25">
      <c r="A246" s="93" t="s">
        <v>749</v>
      </c>
      <c r="B246" s="93" t="s">
        <v>1772</v>
      </c>
      <c r="C246" s="177">
        <v>167.30539999999999</v>
      </c>
      <c r="D246" s="176">
        <v>1589</v>
      </c>
      <c r="F246" s="153">
        <f t="shared" si="15"/>
        <v>0.1275732477850019</v>
      </c>
      <c r="G246" s="153">
        <f t="shared" si="16"/>
        <v>8.260553129548763E-2</v>
      </c>
    </row>
    <row r="247" spans="1:7" x14ac:dyDescent="0.25">
      <c r="A247" s="93" t="s">
        <v>750</v>
      </c>
      <c r="B247" s="93" t="s">
        <v>1773</v>
      </c>
      <c r="C247" s="177">
        <v>99.074399999999997</v>
      </c>
      <c r="D247" s="176">
        <v>708</v>
      </c>
      <c r="F247" s="153">
        <f t="shared" si="15"/>
        <v>7.5545935638361886E-2</v>
      </c>
      <c r="G247" s="153">
        <f t="shared" si="16"/>
        <v>3.6805988771054274E-2</v>
      </c>
    </row>
    <row r="248" spans="1:7" x14ac:dyDescent="0.25">
      <c r="A248" s="93" t="s">
        <v>751</v>
      </c>
      <c r="B248" s="93" t="s">
        <v>1760</v>
      </c>
      <c r="C248" s="177">
        <v>28.9284</v>
      </c>
      <c r="D248" s="176">
        <v>224</v>
      </c>
      <c r="F248" s="153">
        <f t="shared" si="15"/>
        <v>2.205840302359427E-2</v>
      </c>
      <c r="G248" s="153">
        <f t="shared" si="16"/>
        <v>1.1644832605531296E-2</v>
      </c>
    </row>
    <row r="249" spans="1:7" x14ac:dyDescent="0.25">
      <c r="A249" s="93" t="s">
        <v>752</v>
      </c>
      <c r="B249" s="119" t="s">
        <v>100</v>
      </c>
      <c r="C249" s="165">
        <f>SUM(C241:C248)</f>
        <v>1311.4457999999997</v>
      </c>
      <c r="D249" s="176">
        <f>SUM(D241:D248)</f>
        <v>19236</v>
      </c>
      <c r="F249" s="122">
        <f>SUM(F241:F248)</f>
        <v>1.0000000000000002</v>
      </c>
      <c r="G249" s="122">
        <f>SUM(G241:G248)</f>
        <v>0.99999999999999989</v>
      </c>
    </row>
    <row r="250" spans="1:7" outlineLevel="1" x14ac:dyDescent="0.25">
      <c r="A250" s="93" t="s">
        <v>753</v>
      </c>
      <c r="B250" s="107" t="s">
        <v>1761</v>
      </c>
      <c r="C250" s="177">
        <v>22.130600000000001</v>
      </c>
      <c r="D250" s="176">
        <v>158</v>
      </c>
      <c r="F250" s="153">
        <f t="shared" ref="F250:F255" si="17">IF($C$249=0,"",IF(C250="[for completion]","",C250/$C$249))</f>
        <v>1.6874963494488301E-2</v>
      </c>
      <c r="G250" s="153">
        <f t="shared" ref="G250:G255" si="18">IF($D$249=0,"",IF(D250="[for completion]","",D250/$D$249))</f>
        <v>8.2137658556872533E-3</v>
      </c>
    </row>
    <row r="251" spans="1:7" outlineLevel="1" x14ac:dyDescent="0.25">
      <c r="A251" s="93" t="s">
        <v>754</v>
      </c>
      <c r="B251" s="107" t="s">
        <v>1762</v>
      </c>
      <c r="C251" s="177">
        <v>5.9370000000000003</v>
      </c>
      <c r="D251" s="176">
        <v>57</v>
      </c>
      <c r="F251" s="153">
        <f t="shared" si="17"/>
        <v>4.5270647098034867E-3</v>
      </c>
      <c r="G251" s="153">
        <f t="shared" si="18"/>
        <v>2.9631940112289459E-3</v>
      </c>
    </row>
    <row r="252" spans="1:7" outlineLevel="1" x14ac:dyDescent="0.25">
      <c r="A252" s="93" t="s">
        <v>755</v>
      </c>
      <c r="B252" s="107" t="s">
        <v>1763</v>
      </c>
      <c r="C252" s="177">
        <v>0.86080000000000001</v>
      </c>
      <c r="D252" s="176">
        <v>9</v>
      </c>
      <c r="F252" s="153">
        <f t="shared" si="17"/>
        <v>6.56374819302483E-4</v>
      </c>
      <c r="G252" s="153">
        <f t="shared" si="18"/>
        <v>4.6787273861509669E-4</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0.79990000000000006</v>
      </c>
      <c r="E277" s="88"/>
      <c r="F277" s="168"/>
      <c r="G277" s="168"/>
    </row>
    <row r="278" spans="1:7" x14ac:dyDescent="0.25">
      <c r="A278" s="93" t="s">
        <v>786</v>
      </c>
      <c r="B278" s="93" t="s">
        <v>787</v>
      </c>
      <c r="C278" s="122">
        <v>0.2001</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A169" zoomScale="80" zoomScaleNormal="80" workbookViewId="0">
      <selection activeCell="B77" sqref="B77"/>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topLeftCell="A16" zoomScale="80" zoomScaleNormal="80" workbookViewId="0">
      <selection activeCell="B54" sqref="B5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1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election activeCell="P37" sqref="P37"/>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116.7212</v>
      </c>
      <c r="H75" s="23"/>
    </row>
    <row r="76" spans="1:14" x14ac:dyDescent="0.25">
      <c r="A76" s="25" t="s">
        <v>1428</v>
      </c>
      <c r="B76" s="25" t="s">
        <v>1458</v>
      </c>
      <c r="C76" s="129">
        <v>236.1294</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2.5000000000000001E-3</v>
      </c>
      <c r="D82" s="188" t="str">
        <f t="shared" ref="D82:D87" si="0">IF(C82="","","ND2")</f>
        <v>ND2</v>
      </c>
      <c r="E82" s="188" t="str">
        <f>IF(C82="","","ND2")</f>
        <v>ND2</v>
      </c>
      <c r="F82" s="188" t="str">
        <f t="shared" ref="F82:F87" si="1">IF(C82="","","ND2")</f>
        <v>ND2</v>
      </c>
      <c r="G82" s="178">
        <f t="shared" ref="G82:G87" si="2">IF(C82="","",C82)</f>
        <v>2.5000000000000001E-3</v>
      </c>
      <c r="H82" s="23"/>
    </row>
    <row r="83" spans="1:8" x14ac:dyDescent="0.25">
      <c r="A83" s="25" t="s">
        <v>1435</v>
      </c>
      <c r="B83" s="25" t="s">
        <v>1794</v>
      </c>
      <c r="C83" s="178">
        <v>0</v>
      </c>
      <c r="D83" s="189" t="str">
        <f t="shared" si="0"/>
        <v>ND2</v>
      </c>
      <c r="E83" s="189" t="str">
        <f>IF(C83="","","ND2")</f>
        <v>ND2</v>
      </c>
      <c r="F83" s="189" t="str">
        <f t="shared" si="1"/>
        <v>ND2</v>
      </c>
      <c r="G83" s="156">
        <f t="shared" si="2"/>
        <v>0</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0.99750000000000005</v>
      </c>
      <c r="D87" s="189" t="str">
        <f t="shared" si="0"/>
        <v>ND2</v>
      </c>
      <c r="E87" s="189" t="str">
        <f>IF(D87="","","ND2")</f>
        <v>ND2</v>
      </c>
      <c r="F87" s="189" t="str">
        <f t="shared" si="1"/>
        <v>ND2</v>
      </c>
      <c r="G87" s="156">
        <f t="shared" si="2"/>
        <v>0.99750000000000005</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Hendrickx, AH (Rob)</cp:lastModifiedBy>
  <dcterms:created xsi:type="dcterms:W3CDTF">2019-10-23T09:21:58Z</dcterms:created>
  <dcterms:modified xsi:type="dcterms:W3CDTF">2019-10-24T11:22:39Z</dcterms:modified>
</cp:coreProperties>
</file>