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A:\99 PROGRAMMA\Covered Bond SB\Maand Rapportages\202210\Investor Report\"/>
    </mc:Choice>
  </mc:AlternateContent>
  <xr:revisionPtr revIDLastSave="0" documentId="13_ncr:1_{44C3C538-312E-40D0-AC84-B576F17B984F}"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5" i="11" s="1"/>
  <c r="G178" i="11"/>
  <c r="G177" i="11"/>
  <c r="F177" i="11"/>
  <c r="G176" i="11"/>
  <c r="G175" i="11"/>
  <c r="F175" i="11"/>
  <c r="G174" i="11"/>
  <c r="G173" i="11"/>
  <c r="F173" i="11"/>
  <c r="G172" i="11"/>
  <c r="G179" i="11" s="1"/>
  <c r="G171" i="11"/>
  <c r="F171" i="11"/>
  <c r="G163" i="11"/>
  <c r="G161" i="11"/>
  <c r="G159" i="11"/>
  <c r="D157" i="11"/>
  <c r="G162" i="11" s="1"/>
  <c r="C157" i="11"/>
  <c r="F163" i="11" s="1"/>
  <c r="G156" i="11"/>
  <c r="G155" i="11"/>
  <c r="F155" i="11"/>
  <c r="G154" i="11"/>
  <c r="G153" i="11"/>
  <c r="F153" i="11"/>
  <c r="G152" i="11"/>
  <c r="G151" i="11"/>
  <c r="F151" i="11"/>
  <c r="G150" i="1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F158" i="10"/>
  <c r="F156" i="10"/>
  <c r="F154" i="10"/>
  <c r="C152" i="10"/>
  <c r="F157" i="10" s="1"/>
  <c r="F151" i="10"/>
  <c r="F149" i="10"/>
  <c r="F148" i="10"/>
  <c r="C81" i="10"/>
  <c r="C77" i="10"/>
  <c r="C49" i="10"/>
  <c r="C42" i="10"/>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F598" i="9"/>
  <c r="D598" i="9"/>
  <c r="C598" i="9"/>
  <c r="F597" i="9"/>
  <c r="F596" i="9"/>
  <c r="F595" i="9"/>
  <c r="F594" i="9"/>
  <c r="F593" i="9"/>
  <c r="F592" i="9"/>
  <c r="F591" i="9"/>
  <c r="G590" i="9"/>
  <c r="F590" i="9"/>
  <c r="F589" i="9"/>
  <c r="F588" i="9"/>
  <c r="F587" i="9"/>
  <c r="F586" i="9"/>
  <c r="F585" i="9"/>
  <c r="F584" i="9"/>
  <c r="F583" i="9"/>
  <c r="G582" i="9"/>
  <c r="F582" i="9"/>
  <c r="F581" i="9"/>
  <c r="F580" i="9"/>
  <c r="D577" i="9"/>
  <c r="G573" i="9" s="1"/>
  <c r="C577" i="9"/>
  <c r="F576" i="9"/>
  <c r="G575" i="9"/>
  <c r="F575" i="9"/>
  <c r="F574" i="9"/>
  <c r="F577" i="9" s="1"/>
  <c r="F573" i="9"/>
  <c r="D570" i="9"/>
  <c r="G566" i="9" s="1"/>
  <c r="C570" i="9"/>
  <c r="F569" i="9"/>
  <c r="G568" i="9"/>
  <c r="F568" i="9"/>
  <c r="F567" i="9"/>
  <c r="F566" i="9"/>
  <c r="F565" i="9"/>
  <c r="G564" i="9"/>
  <c r="F564" i="9"/>
  <c r="F563" i="9"/>
  <c r="G562" i="9"/>
  <c r="F562" i="9"/>
  <c r="F561" i="9"/>
  <c r="F570" i="9" s="1"/>
  <c r="G560" i="9"/>
  <c r="F560" i="9"/>
  <c r="D555" i="9"/>
  <c r="G549" i="9" s="1"/>
  <c r="C555" i="9"/>
  <c r="F554" i="9"/>
  <c r="F553" i="9"/>
  <c r="F552" i="9"/>
  <c r="G551" i="9"/>
  <c r="F551" i="9"/>
  <c r="F550" i="9"/>
  <c r="F549" i="9"/>
  <c r="F548" i="9"/>
  <c r="G547" i="9"/>
  <c r="F547" i="9"/>
  <c r="F546" i="9"/>
  <c r="F545" i="9"/>
  <c r="F544" i="9"/>
  <c r="G543" i="9"/>
  <c r="F543" i="9"/>
  <c r="F542" i="9"/>
  <c r="F541" i="9"/>
  <c r="F540" i="9"/>
  <c r="F539" i="9"/>
  <c r="F538" i="9"/>
  <c r="F555" i="9" s="1"/>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F532" i="9" s="1"/>
  <c r="G514" i="9"/>
  <c r="F514" i="9"/>
  <c r="G481" i="9"/>
  <c r="F481" i="9"/>
  <c r="G480" i="9"/>
  <c r="F479" i="9"/>
  <c r="G478" i="9"/>
  <c r="G477" i="9"/>
  <c r="F477" i="9"/>
  <c r="G476" i="9"/>
  <c r="D475" i="9"/>
  <c r="G479" i="9" s="1"/>
  <c r="C475" i="9"/>
  <c r="F480" i="9" s="1"/>
  <c r="G474" i="9"/>
  <c r="F474" i="9"/>
  <c r="G473" i="9"/>
  <c r="F473" i="9"/>
  <c r="G472" i="9"/>
  <c r="F472" i="9"/>
  <c r="G471" i="9"/>
  <c r="F471" i="9"/>
  <c r="G470" i="9"/>
  <c r="F470" i="9"/>
  <c r="G469" i="9"/>
  <c r="F469" i="9"/>
  <c r="G468" i="9"/>
  <c r="G475" i="9" s="1"/>
  <c r="F468" i="9"/>
  <c r="F475" i="9" s="1"/>
  <c r="G467" i="9"/>
  <c r="F467" i="9"/>
  <c r="F459" i="9"/>
  <c r="F455" i="9"/>
  <c r="D453" i="9"/>
  <c r="C453" i="9"/>
  <c r="F452" i="9" s="1"/>
  <c r="F451" i="9"/>
  <c r="G449" i="9"/>
  <c r="F449" i="9"/>
  <c r="F447" i="9"/>
  <c r="G445" i="9"/>
  <c r="F445" i="9"/>
  <c r="D440" i="9"/>
  <c r="C440" i="9"/>
  <c r="F439" i="9" s="1"/>
  <c r="G438" i="9"/>
  <c r="F438" i="9"/>
  <c r="G436" i="9"/>
  <c r="F436" i="9"/>
  <c r="G434" i="9"/>
  <c r="F434" i="9"/>
  <c r="G432" i="9"/>
  <c r="F432" i="9"/>
  <c r="G430" i="9"/>
  <c r="F430" i="9"/>
  <c r="G428" i="9"/>
  <c r="F428" i="9"/>
  <c r="G426" i="9"/>
  <c r="F426" i="9"/>
  <c r="G424" i="9"/>
  <c r="F424" i="9"/>
  <c r="G422" i="9"/>
  <c r="F422" i="9"/>
  <c r="G420" i="9"/>
  <c r="F420" i="9"/>
  <c r="G418" i="9"/>
  <c r="F418" i="9"/>
  <c r="G416" i="9"/>
  <c r="F416" i="9"/>
  <c r="D381" i="9"/>
  <c r="C381" i="9"/>
  <c r="F381" i="9" s="1"/>
  <c r="F379" i="9"/>
  <c r="G377" i="9"/>
  <c r="F377" i="9"/>
  <c r="F375" i="9"/>
  <c r="G373" i="9"/>
  <c r="F373" i="9"/>
  <c r="F371" i="9"/>
  <c r="G369" i="9"/>
  <c r="F369" i="9"/>
  <c r="F367" i="9"/>
  <c r="G365" i="9"/>
  <c r="F365" i="9"/>
  <c r="F363" i="9"/>
  <c r="D360" i="9"/>
  <c r="C360" i="9"/>
  <c r="F359" i="9" s="1"/>
  <c r="F358" i="9"/>
  <c r="G356" i="9"/>
  <c r="F356" i="9"/>
  <c r="D353" i="9"/>
  <c r="C353" i="9"/>
  <c r="F352" i="9" s="1"/>
  <c r="G351" i="9"/>
  <c r="F351" i="9"/>
  <c r="G349" i="9"/>
  <c r="F349" i="9"/>
  <c r="G347" i="9"/>
  <c r="F347" i="9"/>
  <c r="G343" i="9"/>
  <c r="D343" i="9"/>
  <c r="C343" i="9"/>
  <c r="G342" i="9"/>
  <c r="F342" i="9"/>
  <c r="G341" i="9"/>
  <c r="F341" i="9"/>
  <c r="G340" i="9"/>
  <c r="F340" i="9"/>
  <c r="G339" i="9"/>
  <c r="F339" i="9"/>
  <c r="G338" i="9"/>
  <c r="F338" i="9"/>
  <c r="G337" i="9"/>
  <c r="F337" i="9"/>
  <c r="G336" i="9"/>
  <c r="F336" i="9"/>
  <c r="G335" i="9"/>
  <c r="F335" i="9"/>
  <c r="G334" i="9"/>
  <c r="F334" i="9"/>
  <c r="F343" i="9" s="1"/>
  <c r="G333" i="9"/>
  <c r="F333" i="9"/>
  <c r="D328" i="9"/>
  <c r="C328" i="9"/>
  <c r="G310" i="9"/>
  <c r="G328" i="9" s="1"/>
  <c r="F310" i="9"/>
  <c r="F328" i="9" s="1"/>
  <c r="D305" i="9"/>
  <c r="C305" i="9"/>
  <c r="F304" i="9" s="1"/>
  <c r="G303" i="9"/>
  <c r="F303" i="9"/>
  <c r="G301" i="9"/>
  <c r="F301" i="9"/>
  <c r="G299" i="9"/>
  <c r="F299" i="9"/>
  <c r="G297" i="9"/>
  <c r="F297" i="9"/>
  <c r="G295" i="9"/>
  <c r="F295" i="9"/>
  <c r="G293" i="9"/>
  <c r="F293" i="9"/>
  <c r="G291" i="9"/>
  <c r="F291" i="9"/>
  <c r="G289" i="9"/>
  <c r="F289" i="9"/>
  <c r="G287" i="9"/>
  <c r="F287" i="9"/>
  <c r="G254" i="9"/>
  <c r="G252" i="9"/>
  <c r="G250" i="9"/>
  <c r="D249" i="9"/>
  <c r="C249" i="9"/>
  <c r="F254" i="9" s="1"/>
  <c r="G247" i="9"/>
  <c r="F247" i="9"/>
  <c r="G245" i="9"/>
  <c r="F245" i="9"/>
  <c r="G243" i="9"/>
  <c r="F243" i="9"/>
  <c r="G241" i="9"/>
  <c r="F241" i="9"/>
  <c r="G232" i="9"/>
  <c r="G230" i="9"/>
  <c r="D227" i="9"/>
  <c r="C227" i="9"/>
  <c r="F232" i="9" s="1"/>
  <c r="G225" i="9"/>
  <c r="F225" i="9"/>
  <c r="G223" i="9"/>
  <c r="F223" i="9"/>
  <c r="G221" i="9"/>
  <c r="F221" i="9"/>
  <c r="G219" i="9"/>
  <c r="F219" i="9"/>
  <c r="D214" i="9"/>
  <c r="C214" i="9"/>
  <c r="F213" i="9" s="1"/>
  <c r="F212" i="9"/>
  <c r="G210" i="9"/>
  <c r="F210" i="9"/>
  <c r="F208" i="9"/>
  <c r="G206" i="9"/>
  <c r="F206" i="9"/>
  <c r="F204" i="9"/>
  <c r="G202" i="9"/>
  <c r="F202" i="9"/>
  <c r="F200" i="9"/>
  <c r="G198" i="9"/>
  <c r="F198" i="9"/>
  <c r="F196" i="9"/>
  <c r="G194" i="9"/>
  <c r="F194"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4" i="9"/>
  <c r="F18" i="9"/>
  <c r="C15" i="9"/>
  <c r="F14"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4" i="8"/>
  <c r="F210" i="8"/>
  <c r="C208" i="8"/>
  <c r="F213" i="8" s="1"/>
  <c r="C207" i="8"/>
  <c r="F205" i="8"/>
  <c r="F204" i="8"/>
  <c r="F201" i="8"/>
  <c r="F200" i="8"/>
  <c r="F197" i="8"/>
  <c r="F196" i="8"/>
  <c r="F193" i="8"/>
  <c r="F187" i="8"/>
  <c r="F184" i="8"/>
  <c r="F183" i="8"/>
  <c r="F180" i="8"/>
  <c r="C179" i="8"/>
  <c r="F186" i="8" s="1"/>
  <c r="F177" i="8"/>
  <c r="F175" i="8"/>
  <c r="F174" i="8"/>
  <c r="D167" i="8"/>
  <c r="G166" i="8" s="1"/>
  <c r="C167" i="8"/>
  <c r="F166" i="8"/>
  <c r="G165" i="8"/>
  <c r="F165" i="8"/>
  <c r="F164" i="8"/>
  <c r="F167" i="8" s="1"/>
  <c r="F161" i="8"/>
  <c r="F159" i="8"/>
  <c r="F157" i="8"/>
  <c r="D155" i="8"/>
  <c r="G161" i="8" s="1"/>
  <c r="C155" i="8"/>
  <c r="F162" i="8" s="1"/>
  <c r="F154" i="8"/>
  <c r="G153" i="8"/>
  <c r="F153" i="8"/>
  <c r="F152" i="8"/>
  <c r="G151" i="8"/>
  <c r="F151" i="8"/>
  <c r="F150" i="8"/>
  <c r="G149" i="8"/>
  <c r="F149" i="8"/>
  <c r="F148" i="8"/>
  <c r="G147" i="8"/>
  <c r="F147" i="8"/>
  <c r="F146" i="8"/>
  <c r="G145" i="8"/>
  <c r="F145" i="8"/>
  <c r="F144" i="8"/>
  <c r="G143" i="8"/>
  <c r="F143" i="8"/>
  <c r="F142" i="8"/>
  <c r="G141" i="8"/>
  <c r="F141" i="8"/>
  <c r="F140" i="8"/>
  <c r="G139" i="8"/>
  <c r="F139" i="8"/>
  <c r="F138" i="8"/>
  <c r="F155" i="8" s="1"/>
  <c r="F135" i="8"/>
  <c r="F133" i="8"/>
  <c r="F131" i="8"/>
  <c r="D129" i="8"/>
  <c r="G135" i="8" s="1"/>
  <c r="C129" i="8"/>
  <c r="F136" i="8" s="1"/>
  <c r="F128" i="8"/>
  <c r="G127" i="8"/>
  <c r="F127" i="8"/>
  <c r="F126" i="8"/>
  <c r="G125" i="8"/>
  <c r="F125" i="8"/>
  <c r="F124" i="8"/>
  <c r="G123" i="8"/>
  <c r="F123" i="8"/>
  <c r="F122" i="8"/>
  <c r="G121" i="8"/>
  <c r="F121" i="8"/>
  <c r="F120" i="8"/>
  <c r="G119" i="8"/>
  <c r="F119" i="8"/>
  <c r="F118" i="8"/>
  <c r="G117" i="8"/>
  <c r="F117" i="8"/>
  <c r="F116" i="8"/>
  <c r="G115" i="8"/>
  <c r="F115" i="8"/>
  <c r="F114" i="8"/>
  <c r="G113" i="8"/>
  <c r="F113" i="8"/>
  <c r="F112" i="8"/>
  <c r="F129" i="8" s="1"/>
  <c r="F105" i="8"/>
  <c r="D105" i="8"/>
  <c r="F104" i="8"/>
  <c r="D104" i="8"/>
  <c r="F103" i="8"/>
  <c r="D103" i="8"/>
  <c r="D102" i="8"/>
  <c r="F101" i="8"/>
  <c r="D101" i="8"/>
  <c r="C100" i="8"/>
  <c r="F102" i="8" s="1"/>
  <c r="F99" i="8"/>
  <c r="F98" i="8"/>
  <c r="F97" i="8"/>
  <c r="D97" i="8"/>
  <c r="F96" i="8"/>
  <c r="D96" i="8"/>
  <c r="F95" i="8"/>
  <c r="D95" i="8"/>
  <c r="F94" i="8"/>
  <c r="D94" i="8"/>
  <c r="F93" i="8"/>
  <c r="F100" i="8" s="1"/>
  <c r="D93" i="8"/>
  <c r="D100" i="8" s="1"/>
  <c r="D82" i="8"/>
  <c r="G82" i="8" s="1"/>
  <c r="D81" i="8"/>
  <c r="G81" i="8" s="1"/>
  <c r="G80" i="8"/>
  <c r="D80" i="8"/>
  <c r="G79" i="8"/>
  <c r="D79" i="8"/>
  <c r="D78" i="8"/>
  <c r="G78" i="8" s="1"/>
  <c r="C77" i="8"/>
  <c r="F80" i="8" s="1"/>
  <c r="D76" i="8"/>
  <c r="G76" i="8" s="1"/>
  <c r="F74" i="8"/>
  <c r="F72" i="8"/>
  <c r="F70" i="8"/>
  <c r="F64" i="8"/>
  <c r="F62" i="8"/>
  <c r="F60" i="8"/>
  <c r="C58" i="8"/>
  <c r="F63" i="8" s="1"/>
  <c r="F57" i="8"/>
  <c r="F55" i="8"/>
  <c r="F54" i="8"/>
  <c r="F53" i="8"/>
  <c r="D45" i="8"/>
  <c r="C292" i="8"/>
  <c r="C300" i="8"/>
  <c r="C293" i="8"/>
  <c r="F292" i="8"/>
  <c r="D300" i="8"/>
  <c r="D293" i="8"/>
  <c r="D292" i="8"/>
  <c r="D290" i="8"/>
  <c r="C290" i="8"/>
  <c r="G102" i="8" l="1"/>
  <c r="G98" i="8"/>
  <c r="G95" i="8"/>
  <c r="G103" i="8"/>
  <c r="G96" i="8"/>
  <c r="G104" i="8"/>
  <c r="G99" i="8"/>
  <c r="G97" i="8"/>
  <c r="G93" i="8"/>
  <c r="G105" i="8"/>
  <c r="G101" i="8"/>
  <c r="G94" i="8"/>
  <c r="F58" i="8"/>
  <c r="F79" i="8"/>
  <c r="G130" i="8"/>
  <c r="G132" i="8"/>
  <c r="G134" i="8"/>
  <c r="G136" i="8"/>
  <c r="G156" i="8"/>
  <c r="G158" i="8"/>
  <c r="G160" i="8"/>
  <c r="G162" i="8"/>
  <c r="G213" i="9"/>
  <c r="G211" i="9"/>
  <c r="G209" i="9"/>
  <c r="G207" i="9"/>
  <c r="G205" i="9"/>
  <c r="G203" i="9"/>
  <c r="G201" i="9"/>
  <c r="G199" i="9"/>
  <c r="G197" i="9"/>
  <c r="G195" i="9"/>
  <c r="G193" i="9"/>
  <c r="G191" i="9"/>
  <c r="G214" i="9" s="1"/>
  <c r="G359" i="9"/>
  <c r="G357" i="9"/>
  <c r="G381" i="9"/>
  <c r="G380" i="9"/>
  <c r="G378" i="9"/>
  <c r="G376" i="9"/>
  <c r="G374" i="9"/>
  <c r="G372" i="9"/>
  <c r="G370" i="9"/>
  <c r="G368" i="9"/>
  <c r="G366" i="9"/>
  <c r="G364" i="9"/>
  <c r="G459" i="9"/>
  <c r="G454" i="9"/>
  <c r="G456" i="9"/>
  <c r="G452" i="9"/>
  <c r="G450" i="9"/>
  <c r="G448" i="9"/>
  <c r="G446" i="9"/>
  <c r="G453" i="9" s="1"/>
  <c r="G458" i="9"/>
  <c r="G455" i="9"/>
  <c r="F61" i="8"/>
  <c r="D77" i="8"/>
  <c r="F78" i="8"/>
  <c r="F82" i="8"/>
  <c r="F211" i="8"/>
  <c r="F215" i="8"/>
  <c r="F23" i="9"/>
  <c r="F19" i="9"/>
  <c r="F12" i="9"/>
  <c r="F20" i="9"/>
  <c r="F25" i="9"/>
  <c r="F76" i="8"/>
  <c r="F81" i="8"/>
  <c r="G112" i="8"/>
  <c r="G114" i="8"/>
  <c r="G116" i="8"/>
  <c r="G118" i="8"/>
  <c r="G120" i="8"/>
  <c r="G122" i="8"/>
  <c r="G124" i="8"/>
  <c r="G126" i="8"/>
  <c r="G128" i="8"/>
  <c r="G131" i="8"/>
  <c r="G133" i="8"/>
  <c r="G138" i="8"/>
  <c r="G140" i="8"/>
  <c r="G142" i="8"/>
  <c r="G144" i="8"/>
  <c r="G146" i="8"/>
  <c r="G148" i="8"/>
  <c r="G150" i="8"/>
  <c r="G152" i="8"/>
  <c r="G154" i="8"/>
  <c r="G157" i="8"/>
  <c r="G159" i="8"/>
  <c r="G164" i="8"/>
  <c r="G167" i="8" s="1"/>
  <c r="F178" i="8"/>
  <c r="F179" i="8" s="1"/>
  <c r="F181" i="8"/>
  <c r="F185" i="8"/>
  <c r="F194" i="8"/>
  <c r="F207" i="8" s="1"/>
  <c r="F198" i="8"/>
  <c r="F202" i="8"/>
  <c r="F206" i="8"/>
  <c r="F212" i="8"/>
  <c r="F16" i="9"/>
  <c r="F21" i="9"/>
  <c r="F26" i="9"/>
  <c r="G192" i="9"/>
  <c r="G196" i="9"/>
  <c r="G200" i="9"/>
  <c r="G204" i="9"/>
  <c r="G208" i="9"/>
  <c r="G212" i="9"/>
  <c r="G233" i="9"/>
  <c r="G231" i="9"/>
  <c r="G229" i="9"/>
  <c r="G226" i="9"/>
  <c r="G224" i="9"/>
  <c r="G222" i="9"/>
  <c r="G220" i="9"/>
  <c r="G227" i="9" s="1"/>
  <c r="G304" i="9"/>
  <c r="G302" i="9"/>
  <c r="G300" i="9"/>
  <c r="G298" i="9"/>
  <c r="G296" i="9"/>
  <c r="G294" i="9"/>
  <c r="G292" i="9"/>
  <c r="G290" i="9"/>
  <c r="G288" i="9"/>
  <c r="G305" i="9" s="1"/>
  <c r="G352" i="9"/>
  <c r="G350" i="9"/>
  <c r="G348" i="9"/>
  <c r="G346" i="9"/>
  <c r="G358" i="9"/>
  <c r="G360" i="9" s="1"/>
  <c r="G363" i="9"/>
  <c r="G367" i="9"/>
  <c r="G371" i="9"/>
  <c r="G375" i="9"/>
  <c r="G379" i="9"/>
  <c r="G439" i="9"/>
  <c r="G437" i="9"/>
  <c r="G435" i="9"/>
  <c r="G433" i="9"/>
  <c r="G431" i="9"/>
  <c r="G429" i="9"/>
  <c r="G427" i="9"/>
  <c r="G425" i="9"/>
  <c r="G423" i="9"/>
  <c r="G421" i="9"/>
  <c r="G419" i="9"/>
  <c r="G417" i="9"/>
  <c r="G440" i="9" s="1"/>
  <c r="G447" i="9"/>
  <c r="G451" i="9"/>
  <c r="G457" i="9"/>
  <c r="F56" i="8"/>
  <c r="F59" i="8"/>
  <c r="F71" i="8"/>
  <c r="F77" i="8" s="1"/>
  <c r="F73" i="8"/>
  <c r="F75" i="8"/>
  <c r="F130" i="8"/>
  <c r="F132" i="8"/>
  <c r="F134" i="8"/>
  <c r="F156" i="8"/>
  <c r="F158" i="8"/>
  <c r="F160" i="8"/>
  <c r="F182" i="8"/>
  <c r="F195" i="8"/>
  <c r="F199" i="8"/>
  <c r="F203" i="8"/>
  <c r="F209" i="8"/>
  <c r="F13" i="9"/>
  <c r="F17" i="9"/>
  <c r="F22" i="9"/>
  <c r="G228" i="9"/>
  <c r="G255" i="9"/>
  <c r="G253" i="9"/>
  <c r="G251" i="9"/>
  <c r="G248" i="9"/>
  <c r="G249" i="9" s="1"/>
  <c r="G246" i="9"/>
  <c r="G244" i="9"/>
  <c r="G242" i="9"/>
  <c r="G532" i="9"/>
  <c r="G598" i="9"/>
  <c r="G597" i="9"/>
  <c r="G595" i="9"/>
  <c r="G593" i="9"/>
  <c r="G591" i="9"/>
  <c r="G589" i="9"/>
  <c r="G587" i="9"/>
  <c r="G585" i="9"/>
  <c r="G583" i="9"/>
  <c r="G581" i="9"/>
  <c r="G592" i="9"/>
  <c r="G584" i="9"/>
  <c r="G594" i="9"/>
  <c r="G586" i="9"/>
  <c r="G596" i="9"/>
  <c r="G588" i="9"/>
  <c r="G580" i="9"/>
  <c r="G157" i="11"/>
  <c r="F191" i="9"/>
  <c r="F214" i="9" s="1"/>
  <c r="F193" i="9"/>
  <c r="F195" i="9"/>
  <c r="F197" i="9"/>
  <c r="F199" i="9"/>
  <c r="F201" i="9"/>
  <c r="F203" i="9"/>
  <c r="F205" i="9"/>
  <c r="F207" i="9"/>
  <c r="F209" i="9"/>
  <c r="F211" i="9"/>
  <c r="F220" i="9"/>
  <c r="F222" i="9"/>
  <c r="F224" i="9"/>
  <c r="F226" i="9"/>
  <c r="F227" i="9" s="1"/>
  <c r="F229" i="9"/>
  <c r="F231" i="9"/>
  <c r="F233" i="9"/>
  <c r="F242" i="9"/>
  <c r="F249" i="9" s="1"/>
  <c r="F244" i="9"/>
  <c r="F246" i="9"/>
  <c r="F248" i="9"/>
  <c r="F251" i="9"/>
  <c r="F253" i="9"/>
  <c r="F255" i="9"/>
  <c r="F288" i="9"/>
  <c r="F290" i="9"/>
  <c r="F305" i="9" s="1"/>
  <c r="F292" i="9"/>
  <c r="F294" i="9"/>
  <c r="F296" i="9"/>
  <c r="F298" i="9"/>
  <c r="F300" i="9"/>
  <c r="F302" i="9"/>
  <c r="F346" i="9"/>
  <c r="F348" i="9"/>
  <c r="F350" i="9"/>
  <c r="F357" i="9"/>
  <c r="F360" i="9" s="1"/>
  <c r="F364" i="9"/>
  <c r="F366" i="9"/>
  <c r="F368" i="9"/>
  <c r="F370" i="9"/>
  <c r="F372" i="9"/>
  <c r="F374" i="9"/>
  <c r="F376" i="9"/>
  <c r="F378" i="9"/>
  <c r="F380" i="9"/>
  <c r="F417" i="9"/>
  <c r="F440" i="9" s="1"/>
  <c r="F419" i="9"/>
  <c r="F421" i="9"/>
  <c r="F423" i="9"/>
  <c r="F425" i="9"/>
  <c r="F427" i="9"/>
  <c r="F429" i="9"/>
  <c r="F431" i="9"/>
  <c r="F433" i="9"/>
  <c r="F435" i="9"/>
  <c r="F437" i="9"/>
  <c r="F446" i="9"/>
  <c r="F453" i="9" s="1"/>
  <c r="F448" i="9"/>
  <c r="F450" i="9"/>
  <c r="G537" i="9"/>
  <c r="G539" i="9"/>
  <c r="G541" i="9"/>
  <c r="G554" i="9"/>
  <c r="G552" i="9"/>
  <c r="G550" i="9"/>
  <c r="G548" i="9"/>
  <c r="G546" i="9"/>
  <c r="G544" i="9"/>
  <c r="G542" i="9"/>
  <c r="F228" i="9"/>
  <c r="F230" i="9"/>
  <c r="F250" i="9"/>
  <c r="F252" i="9"/>
  <c r="F458" i="9"/>
  <c r="F456" i="9"/>
  <c r="F454" i="9"/>
  <c r="F457" i="9"/>
  <c r="G538" i="9"/>
  <c r="G540" i="9"/>
  <c r="G545" i="9"/>
  <c r="G553" i="9"/>
  <c r="G569" i="9"/>
  <c r="G567" i="9"/>
  <c r="G565" i="9"/>
  <c r="G563" i="9"/>
  <c r="G561" i="9"/>
  <c r="G570" i="9" s="1"/>
  <c r="G576" i="9"/>
  <c r="G574" i="9"/>
  <c r="G577" i="9" s="1"/>
  <c r="F41" i="10"/>
  <c r="F40" i="10"/>
  <c r="F39" i="10"/>
  <c r="F155" i="10"/>
  <c r="F159" i="10"/>
  <c r="F158" i="11"/>
  <c r="F160" i="11"/>
  <c r="F162" i="11"/>
  <c r="F180" i="11"/>
  <c r="F182" i="11"/>
  <c r="F184" i="11"/>
  <c r="G158" i="11"/>
  <c r="G160" i="11"/>
  <c r="G180" i="11"/>
  <c r="G182" i="11"/>
  <c r="F476" i="9"/>
  <c r="F478" i="9"/>
  <c r="F22" i="10"/>
  <c r="F24" i="10"/>
  <c r="F26" i="10"/>
  <c r="F28" i="10"/>
  <c r="F30" i="10"/>
  <c r="F32" i="10"/>
  <c r="F34" i="10"/>
  <c r="F150" i="10"/>
  <c r="F152" i="10" s="1"/>
  <c r="F153"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353" i="9" l="1"/>
  <c r="G353" i="9"/>
  <c r="F37" i="10"/>
  <c r="F42" i="10"/>
  <c r="G555" i="9"/>
  <c r="G129" i="8"/>
  <c r="G74" i="8"/>
  <c r="G70" i="8"/>
  <c r="G75" i="8"/>
  <c r="G73" i="8"/>
  <c r="G71" i="8"/>
  <c r="G72" i="8"/>
  <c r="F208" i="8"/>
  <c r="G100" i="8"/>
  <c r="G155" i="8"/>
  <c r="F15" i="9"/>
  <c r="G77" i="8" l="1"/>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<sst xmlns="http://schemas.openxmlformats.org/spreadsheetml/2006/main" count="2677" uniqueCount="2050">
  <si>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</si>
  <si>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</si>
  <si>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</si>
  <si>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</si>
  <si>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</si>
  <si>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</si>
  <si>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</si>
  <si>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</si>
  <si>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</si>
  <si>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</si>
  <si>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</si>
  <si>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</si>
  <si>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</si>
  <si>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</si>
  <si>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</si>
  <si>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</si>
  <si>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</si>
  <si>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</si>
  <si>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</si>
  <si>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</si>
  <si>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</si>
  <si>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</si>
  <si>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</si>
  <si>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</si>
  <si>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</si>
  <si>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</si>
  <si>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</si>
  <si>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</si>
  <si>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</si>
  <si>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</si>
  <si>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</si>
  <si>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</si>
  <si>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</si>
  <si>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</si>
  <si>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</si>
  <si>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</si>
  <si>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</si>
  <si>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</si>
  <si>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</si>
  <si>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</si>
  <si>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</si>
  <si>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</si>
  <si>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</si>
  <si>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</si>
  <si>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</si>
  <si>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</si>
  <si>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</si>
  <si>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</si>
  <si>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</si>
  <si>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</si>
  <si>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</si>
  <si>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</si>
  <si>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</si>
  <si>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</si>
  <si>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</si>
  <si>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</si>
  <si>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</si>
  <si>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</si>
  <si>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</si>
  <si>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</si>
  <si>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</si>
  <si>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</si>
  <si>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</si>
  <si>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</si>
  <si>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</si>
  <si>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</si>
  <si>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</si>
  <si>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</si>
  <si>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</si>
  <si>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</si>
  <si>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</si>
  <si>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</si>
  <si>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</si>
  <si>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</si>
  <si>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</si>
  <si>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</si>
  <si>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</si>
  <si>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</si>
  <si>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</si>
  <si>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</si>
  <si>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</si>
  <si>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</si>
  <si>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</si>
  <si>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</si>
  <si>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</si>
  <si>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</si>
  <si>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</si>
  <si>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</si>
  <si>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</si>
  <si>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</si>
  <si>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</si>
  <si>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</si>
  <si>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</si>
  <si>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</si>
  <si>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</si>
  <si>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</si>
  <si>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</si>
  <si>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</si>
  <si>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</si>
  <si>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</si>
  <si>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</si>
  <si>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</si>
  <si>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</si>
  <si>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</si>
  <si>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</si>
  <si>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</si>
  <si>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</si>
  <si>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</si>
  <si>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</si>
  <si>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</si>
  <si>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</si>
  <si>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</si>
  <si>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</si>
  <si>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</si>
  <si>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</si>
  <si>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</si>
  <si>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</si>
  <si>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</si>
  <si>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</si>
  <si>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</si>
  <si>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</si>
  <si>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</si>
  <si>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</si>
  <si>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</si>
  <si>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</si>
  <si>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</si>
  <si>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</si>
  <si>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</si>
  <si>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</si>
  <si>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</si>
  <si>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</si>
  <si>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</si>
  <si>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</si>
  <si>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</si>
  <si>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</si>
  <si>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</si>
  <si>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</si>
  <si>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</si>
  <si>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</si>
  <si>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</si>
  <si>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</si>
  <si>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</si>
  <si>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</si>
  <si>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</si>
  <si>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</si>
  <si>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</si>
  <si>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</si>
  <si>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</si>
  <si>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</si>
  <si>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</si>
  <si>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</si>
  <si>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</si>
  <si>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</si>
  <si>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</si>
  <si>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</si>
  <si>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</si>
  <si>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</si>
  <si>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</si>
  <si>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</si>
  <si>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</si>
  <si>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</si>
  <si>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</si>
  <si>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</si>
  <si>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</si>
  <si>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</si>
  <si>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</si>
  <si>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</si>
  <si>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</si>
  <si>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</si>
  <si>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</si>
  <si>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</si>
  <si>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</si>
  <si>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</si>
  <si>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</si>
  <si>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</si>
  <si>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</si>
  <si>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</si>
  <si>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</si>
  <si>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</si>
  <si>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</si>
  <si>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</si>
  <si>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</si>
  <si>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</si>
  <si>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</si>
  <si>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</si>
  <si>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</si>
  <si>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</si>
  <si>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</si>
  <si>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</si>
  <si>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</si>
  <si>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</si>
  <si>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</si>
  <si>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</si>
  <si>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</si>
  <si>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</si>
  <si>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</si>
  <si>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</si>
  <si>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</si>
  <si>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</si>
  <si>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</si>
  <si>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</si>
  <si>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</si>
  <si>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</si>
  <si>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</si>
  <si>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</si>
  <si>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</si>
  <si>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</si>
  <si>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</si>
  <si>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</si>
  <si>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</si>
  <si>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</si>
  <si>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</si>
  <si>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</si>
  <si>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</si>
  <si>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</si>
  <si>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</si>
  <si>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</si>
  <si>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</si>
  <si>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</si>
  <si>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</si>
  <si>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</si>
  <si>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</si>
  <si>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</si>
  <si>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</si>
  <si>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</si>
  <si>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</si>
  <si>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</si>
  <si>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</si>
  <si>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</si>
  <si>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</si>
  <si>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</si>
  <si>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</si>
  <si>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</si>
  <si>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</si>
  <si>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</si>
  <si>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</si>
  <si>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</si>
  <si>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</si>
  <si>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</si>
  <si>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</si>
  <si>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</si>
  <si>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</si>
  <si>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</si>
  <si>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</si>
  <si>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</si>
  <si>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</si>
  <si>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</si>
  <si>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</si>
  <si>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</si>
  <si>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</si>
  <si>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</si>
  <si>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</si>
  <si>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</si>
  <si>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</si>
  <si>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</si>
  <si>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</si>
  <si>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</si>
  <si>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</si>
  <si>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</si>
  <si>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</si>
  <si>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</si>
  <si>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</si>
  <si>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</si>
  <si>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</si>
  <si>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</si>
  <si>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</si>
  <si>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</si>
  <si>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</si>
  <si>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</si>
  <si>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</si>
  <si>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</si>
  <si>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</si>
  <si>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</si>
  <si>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</si>
  <si>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</si>
  <si>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</si>
  <si>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</si>
  <si>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</si>
  <si>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</si>
  <si>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</si>
  <si>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</si>
  <si>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</si>
  <si>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</si>
  <si>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</si>
  <si>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</si>
  <si>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</si>
  <si>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</si>
  <si>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</si>
  <si>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</si>
  <si>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</si>
  <si>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</si>
  <si>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</si>
  <si>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</si>
  <si>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</si>
  <si>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</si>
  <si>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</si>
  <si>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</si>
  <si>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</si>
  <si>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</si>
  <si>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</si>
  <si>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</si>
  <si>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</si>
  <si>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</si>
  <si>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</si>
  <si>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</si>
  <si>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</si>
  <si>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</si>
  <si>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</si>
  <si>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</si>
  <si>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</si>
  <si>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</si>
  <si>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</si>
  <si>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</si>
  <si>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</si>
  <si>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</si>
  <si>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</si>
  <si>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</si>
  <si>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</si>
  <si>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</si>
  <si>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</si>
  <si>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</si>
  <si>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</si>
  <si>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</si>
  <si>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</si>
  <si>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</si>
  <si>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</si>
  <si>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</si>
  <si>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</si>
  <si>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</si>
  <si>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</si>
  <si>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</si>
  <si>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</si>
  <si>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</si>
  <si>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</si>
  <si>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</si>
  <si>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</si>
  <si>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</si>
  <si>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</si>
  <si>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</si>
  <si>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</si>
  <si>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</si>
  <si>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</si>
  <si>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</si>
  <si>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</si>
  <si>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</si>
  <si>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</si>
  <si>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</si>
  <si>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</si>
  <si>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</si>
  <si>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</si>
  <si>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</si>
  <si>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</si>
  <si>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</si>
  <si>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</si>
  <si>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</si>
  <si>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</si>
  <si>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</si>
  <si>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</si>
  <si>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</si>
  <si>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</si>
  <si>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</si>
  <si>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</si>
  <si>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</si>
  <si>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</si>
  <si>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</si>
  <si>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</si>
  <si>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</si>
  <si>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</si>
  <si>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</si>
  <si>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</si>
  <si>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</si>
  <si>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</si>
  <si>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</si>
  <si>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</si>
  <si>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</si>
  <si>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</si>
  <si>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</si>
  <si>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</si>
  <si>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</si>
  <si>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</si>
  <si>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</si>
  <si>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</si>
  <si>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</si>
  <si>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</si>
  <si>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</si>
  <si>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</si>
  <si>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</si>
  <si>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</si>
  <si>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</si>
  <si>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</si>
  <si>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</si>
  <si>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</si>
  <si>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</si>
  <si>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</si>
  <si>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</si>
  <si>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</si>
  <si>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</si>
  <si>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</si>
  <si>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</si>
  <si>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</si>
  <si>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</si>
  <si>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</si>
  <si>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</si>
  <si>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</si>
  <si>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</si>
  <si>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</si>
  <si>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</si>
  <si>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</si>
  <si>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</si>
  <si>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</si>
  <si>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</si>
  <si>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</si>
  <si>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</si>
  <si>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</si>
  <si>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</si>
  <si>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</si>
  <si>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</si>
  <si>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</si>
  <si>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</si>
  <si>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</si>
  <si>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</si>
  <si>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</si>
  <si>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</si>
  <si>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</si>
  <si>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</si>
  <si>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</si>
  <si>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</si>
  <si>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</si>
  <si>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</si>
  <si>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</si>
  <si>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</si>
  <si>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</si>
  <si>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</si>
  <si>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</si>
  <si>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</si>
  <si>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</si>
  <si>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</si>
  <si>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</si>
  <si>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</si>
  <si>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</si>
  <si>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</si>
  <si>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</si>
  <si>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</si>
  <si>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</si>
  <si>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</si>
  <si>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</si>
  <si>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</si>
  <si>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</si>
  <si>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</si>
  <si>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</si>
  <si>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</si>
  <si>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</si>
  <si>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</si>
  <si>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</si>
  <si>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</si>
  <si>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</si>
  <si>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</si>
  <si>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</si>
  <si>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</si>
  <si>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</si>
  <si>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</si>
  <si>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</si>
  <si>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</si>
  <si>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</si>
  <si>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</si>
  <si>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</si>
  <si>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</si>
  <si>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</si>
  <si>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</si>
  <si>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</si>
  <si>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</si>
  <si>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</si>
  <si>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</si>
  <si>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</si>
  <si>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</si>
  <si>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</si>
  <si>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</si>
  <si>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</si>
  <si>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</si>
  <si>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</si>
  <si>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</si>
  <si>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</si>
  <si>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</si>
  <si>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</si>
  <si>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</si>
  <si>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</si>
  <si>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</si>
  <si>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</si>
  <si>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</si>
  <si>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</si>
  <si>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</si>
  <si>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</si>
  <si>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</si>
  <si>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</si>
  <si>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</si>
  <si>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</si>
  <si>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</si>
  <si>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</si>
  <si>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</si>
  <si>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</si>
  <si>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</si>
  <si>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</si>
  <si>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</si>
  <si>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</si>
  <si>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</si>
  <si>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</si>
  <si>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</si>
  <si>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</si>
  <si>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</si>
  <si>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</si>
  <si>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</si>
  <si>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</si>
  <si>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</si>
  <si>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</si>
  <si>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</si>
  <si>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</si>
  <si>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</si>
  <si>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</si>
  <si>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</si>
  <si>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</si>
  <si>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</si>
  <si>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</si>
  <si>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</si>
  <si>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</si>
  <si>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</si>
  <si>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</si>
  <si>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</si>
  <si>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</si>
  <si>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</si>
  <si>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</si>
  <si>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</si>
  <si>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</si>
  <si>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</si>
  <si>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</si>
  <si>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</si>
  <si>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</si>
  <si>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</si>
  <si>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</si>
  <si>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</si>
  <si>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</si>
  <si>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</si>
  <si>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</si>
  <si>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</si>
  <si>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</si>
  <si>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</si>
  <si>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</si>
  <si>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</si>
  <si>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</si>
  <si>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</si>
  <si>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</si>
  <si>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</si>
  <si>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</si>
  <si>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</si>
  <si>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</si>
  <si>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</si>
  <si>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</si>
  <si>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</si>
  <si>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</si>
  <si>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</si>
  <si>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</si>
  <si>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</si>
  <si>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</si>
  <si>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</si>
  <si>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</si>
  <si>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</si>
  <si>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</si>
  <si>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</si>
  <si>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</si>
  <si>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</si>
  <si>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</si>
  <si>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</si>
  <si>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</si>
  <si>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</si>
  <si>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</si>
  <si>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</si>
  <si>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</si>
  <si>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</si>
  <si>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</si>
  <si>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</si>
  <si>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</si>
  <si>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</si>
  <si>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</si>
  <si>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</si>
  <si>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</si>
  <si>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</si>
  <si>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</si>
  <si>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</si>
  <si>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</si>
  <si>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</si>
  <si>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</si>
  <si>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</si>
  <si>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</si>
  <si>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</si>
  <si>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</si>
  <si>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</si>
  <si>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</si>
  <si>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</si>
  <si>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</si>
  <si>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</si>
  <si>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</si>
  <si>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</si>
  <si>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</si>
  <si>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</si>
  <si>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</si>
  <si>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</si>
  <si>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</si>
  <si>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</si>
  <si>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</si>
  <si>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</si>
  <si>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</si>
  <si>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</si>
  <si>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</si>
  <si>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</si>
  <si>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</si>
  <si>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</si>
  <si>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</si>
  <si>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</si>
  <si>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</si>
  <si>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</si>
  <si>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</si>
  <si>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</si>
  <si>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</si>
  <si>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</si>
  <si>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</si>
  <si>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</si>
  <si>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</si>
  <si>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</si>
  <si>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</si>
  <si>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</si>
  <si>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</si>
  <si>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</si>
  <si>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</si>
  <si>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</si>
  <si>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</si>
  <si>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</si>
  <si>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</si>
  <si>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</si>
  <si>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</si>
  <si>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</si>
  <si>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</si>
  <si>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</si>
  <si>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</si>
  <si>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</si>
  <si>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</si>
  <si>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</si>
  <si>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</si>
  <si>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</si>
  <si>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</si>
  <si>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</si>
  <si>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</si>
  <si>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</si>
  <si>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</si>
  <si>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</si>
  <si>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</si>
  <si>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</si>
  <si>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</si>
  <si>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</si>
  <si>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</si>
  <si>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</si>
  <si>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</si>
  <si>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</si>
  <si>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</si>
  <si>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</si>
  <si>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</si>
  <si>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</si>
  <si>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</si>
  <si>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</si>
  <si>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</si>
  <si>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</si>
  <si>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</si>
  <si>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</si>
  <si>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</si>
  <si>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</si>
  <si>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</si>
  <si>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</si>
  <si>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</si>
  <si>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</si>
  <si>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</si>
  <si>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</si>
  <si>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</si>
  <si>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</si>
  <si>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</si>
  <si>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</si>
  <si>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</si>
  <si>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</si>
  <si>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</si>
  <si>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</si>
  <si>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</si>
  <si>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</si>
  <si>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</si>
  <si>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</si>
  <si>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</si>
  <si>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</si>
  <si>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</si>
  <si>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</si>
  <si>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</si>
  <si>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</si>
  <si>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</si>
  <si>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</si>
  <si>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</si>
  <si>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</si>
  <si>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</si>
  <si>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</si>
  <si>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</si>
  <si>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</si>
  <si>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</si>
  <si>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</si>
  <si>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</si>
  <si>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</si>
  <si>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</si>
  <si>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</si>
  <si>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</si>
  <si>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</si>
  <si>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</si>
  <si>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</si>
  <si>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</si>
  <si>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</si>
  <si>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</si>
  <si>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</si>
  <si>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</si>
  <si>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</si>
  <si>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</si>
  <si>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</si>
  <si>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</si>
  <si>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</si>
  <si>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</si>
  <si>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</si>
  <si>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</si>
  <si>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</si>
  <si>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</si>
  <si>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</si>
  <si>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</si>
  <si>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</si>
  <si>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</si>
  <si>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</si>
  <si>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</si>
  <si>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</si>
  <si>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</si>
  <si>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</si>
  <si>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</si>
  <si>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</si>
  <si>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</si>
  <si>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</si>
  <si>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</si>
  <si>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</si>
  <si>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</si>
  <si>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</si>
  <si>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</si>
  <si>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</si>
  <si>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</si>
  <si>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</si>
  <si>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</si>
  <si>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</si>
  <si>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</si>
  <si>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</si>
  <si>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</si>
  <si>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</si>
  <si>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</si>
  <si>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</si>
  <si>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</si>
  <si>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</si>
  <si>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</si>
  <si>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</si>
  <si>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</si>
  <si>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</si>
  <si>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</si>
  <si>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</si>
  <si>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</si>
  <si>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</si>
  <si>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</si>
  <si>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</si>
  <si>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</si>
  <si>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</si>
  <si>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</si>
  <si>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</si>
  <si>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</si>
  <si>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</si>
  <si>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</si>
  <si>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</si>
  <si>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</si>
  <si>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</si>
  <si>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</si>
  <si>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</si>
  <si>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</si>
  <si>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</si>
  <si>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</si>
  <si>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</si>
  <si>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</si>
  <si>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</si>
  <si>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</si>
  <si>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</si>
  <si>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</si>
  <si>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</si>
  <si>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</si>
  <si>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</si>
  <si>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</si>
  <si>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</si>
  <si>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</si>
  <si>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</si>
  <si>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</si>
  <si>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</si>
  <si>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</si>
  <si>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</si>
  <si>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</si>
  <si>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</si>
  <si>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</si>
  <si>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</si>
  <si>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</si>
  <si>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</si>
  <si>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</si>
  <si>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</si>
  <si>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</si>
  <si>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</si>
  <si>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</si>
  <si>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</si>
  <si>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</si>
  <si>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</si>
  <si>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</si>
  <si>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</si>
  <si>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</si>
  <si>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</si>
  <si>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</si>
  <si>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</si>
  <si>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</si>
  <si>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</si>
  <si>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</si>
  <si>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</si>
  <si>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</si>
  <si>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</si>
  <si>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</si>
  <si>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</si>
  <si>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</si>
  <si>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</si>
  <si>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</si>
  <si>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</si>
  <si>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</si>
  <si>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</si>
  <si>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</si>
  <si>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</si>
  <si>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</si>
  <si>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</si>
  <si>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</si>
  <si>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</si>
  <si>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</si>
  <si>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</si>
  <si>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</si>
  <si>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</si>
  <si>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</si>
  <si>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</si>
  <si>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</si>
  <si>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</si>
  <si>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</si>
  <si>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</si>
  <si>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</si>
  <si>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</si>
  <si>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</si>
  <si>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</si>
  <si>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</si>
  <si>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</si>
  <si>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</si>
  <si>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</si>
  <si>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</si>
  <si>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</si>
  <si>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</si>
  <si>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</si>
  <si>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</si>
  <si>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</si>
  <si>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</si>
  <si>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</si>
  <si>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</si>
  <si>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</si>
  <si>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</si>
  <si>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</si>
  <si>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</si>
  <si>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</si>
  <si>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</si>
  <si>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</si>
  <si>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</si>
  <si>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</si>
  <si>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</si>
  <si>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</si>
  <si>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</si>
  <si>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</si>
  <si>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</si>
  <si>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</si>
  <si>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</si>
  <si>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</si>
  <si>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</si>
  <si>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</si>
  <si>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</si>
  <si>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</si>
  <si>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</si>
  <si>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</si>
  <si>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</si>
  <si>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</si>
  <si>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</si>
  <si>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</si>
  <si>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</si>
  <si>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</si>
  <si>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</si>
  <si>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</si>
  <si>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</si>
  <si>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</si>
  <si>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</si>
  <si>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</si>
  <si>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</si>
  <si>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</si>
  <si>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</si>
  <si>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</si>
  <si>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</si>
  <si>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</si>
  <si>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</si>
  <si>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</si>
  <si>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</si>
  <si>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</si>
  <si>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</si>
  <si>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</si>
  <si>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</si>
  <si>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</si>
  <si>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</si>
  <si>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</si>
  <si>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</si>
  <si>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</si>
  <si>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</si>
  <si>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</si>
  <si>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</si>
  <si>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</si>
  <si>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</si>
  <si>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</si>
  <si>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</si>
  <si>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</si>
  <si>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</si>
  <si>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</si>
  <si>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</si>
  <si>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</si>
  <si>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</si>
  <si>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</si>
  <si>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</si>
  <si>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</si>
  <si>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</si>
  <si>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</si>
  <si>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</si>
  <si>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</si>
  <si>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</si>
  <si>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</si>
  <si>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</si>
  <si>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</si>
  <si>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</si>
  <si>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</si>
  <si>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</si>
  <si>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</si>
  <si>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</si>
  <si>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</si>
  <si>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</si>
  <si>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</si>
  <si>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</si>
  <si>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</si>
  <si>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</si>
  <si>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</si>
  <si>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</si>
  <si>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</si>
  <si>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</si>
  <si>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</si>
  <si>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</si>
  <si>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</si>
  <si>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</si>
  <si>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</si>
  <si>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</si>
  <si>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</si>
  <si>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</si>
  <si>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</si>
  <si>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</si>
  <si>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</si>
  <si>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</si>
  <si>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</si>
  <si>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</si>
  <si>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</si>
  <si>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</si>
  <si>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</si>
  <si>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</si>
  <si>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</si>
  <si>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</si>
  <si>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</si>
  <si>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</si>
  <si>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</si>
  <si>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</si>
  <si>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</si>
  <si>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</si>
  <si>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</si>
  <si>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</si>
  <si>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</si>
  <si>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</si>
  <si>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</si>
  <si>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</si>
  <si>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</si>
  <si>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</si>
  <si>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</si>
  <si>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</si>
  <si>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</si>
  <si>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</si>
  <si>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</si>
  <si>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</si>
  <si>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</si>
  <si>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</si>
  <si>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</si>
  <si>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</si>
  <si>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</si>
  <si>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</si>
  <si>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</si>
  <si>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</si>
  <si>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</si>
  <si>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</si>
  <si>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</si>
  <si>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</si>
  <si>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</si>
  <si>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</si>
  <si>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</si>
  <si>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</si>
  <si>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</si>
  <si>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</si>
  <si>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</si>
  <si>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</si>
  <si>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</si>
  <si>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</si>
  <si>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</si>
  <si>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</si>
  <si>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</si>
  <si>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</si>
  <si>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</si>
  <si>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</si>
  <si>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</si>
  <si>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</si>
  <si>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</si>
  <si>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</si>
  <si>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</si>
  <si>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</si>
  <si>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</si>
  <si>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</si>
  <si>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</si>
  <si>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</si>
  <si>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</si>
  <si>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</si>
  <si>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</si>
  <si>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</si>
  <si>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</si>
  <si>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</si>
  <si>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</si>
  <si>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</si>
  <si>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</si>
  <si>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</si>
  <si>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</si>
  <si>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</si>
  <si>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</si>
  <si>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</si>
  <si>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</si>
  <si>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</si>
  <si>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</si>
  <si>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</si>
  <si>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</si>
  <si>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</si>
  <si>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</si>
  <si>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</si>
  <si>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</si>
  <si>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</si>
  <si>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</si>
  <si>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</si>
  <si>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</si>
  <si>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</si>
  <si>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</si>
  <si>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</si>
  <si>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</si>
  <si>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</si>
  <si>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</si>
  <si>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</si>
  <si>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</si>
  <si>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</si>
  <si>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</si>
  <si>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</si>
  <si>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</si>
  <si>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</si>
  <si>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</si>
  <si>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</si>
  <si>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</si>
  <si>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</si>
  <si>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</si>
  <si>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</si>
  <si>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</si>
  <si>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</si>
  <si>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</si>
  <si>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</si>
  <si>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</si>
  <si>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</si>
  <si>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</si>
  <si>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</si>
  <si>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</si>
  <si>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</si>
  <si>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</si>
  <si>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</si>
  <si>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</si>
  <si>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</si>
  <si>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</si>
  <si>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</si>
  <si>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</si>
  <si>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</si>
  <si>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</si>
  <si>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</si>
  <si>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</si>
  <si>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</si>
  <si>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</si>
  <si>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</si>
  <si>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</si>
  <si>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</si>
  <si>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</si>
  <si>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</si>
  <si>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</si>
  <si>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</si>
  <si>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</si>
  <si>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</si>
  <si>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</si>
  <si>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</si>
  <si>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</si>
  <si>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</si>
  <si>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</si>
  <si>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</si>
  <si>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</si>
  <si>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</si>
  <si>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</si>
  <si>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</si>
  <si>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</si>
  <si>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</si>
  <si>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</si>
  <si>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</si>
  <si>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</si>
  <si>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</si>
  <si>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</si>
  <si>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</si>
  <si>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</si>
  <si>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</si>
  <si>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</si>
  <si>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</si>
  <si>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</si>
  <si>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</si>
  <si>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</si>
  <si>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</si>
  <si>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</si>
  <si>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</si>
  <si>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</si>
  <si>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</si>
  <si>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</si>
  <si>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</si>
  <si>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</si>
  <si>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</si>
  <si>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</si>
  <si>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</si>
  <si>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</si>
  <si>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</si>
  <si>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</si>
  <si>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</si>
  <si>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</si>
  <si>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</si>
  <si>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</si>
  <si>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</si>
  <si>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</si>
  <si>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</si>
  <si>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</si>
  <si>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</si>
  <si>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</si>
  <si>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</si>
  <si>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</si>
  <si>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</si>
  <si>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</si>
  <si>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</si>
  <si>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</si>
  <si>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</si>
  <si>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</si>
  <si>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</si>
  <si>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</si>
  <si>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</si>
  <si>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</si>
  <si>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</si>
  <si>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</si>
  <si>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</si>
  <si>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</si>
  <si>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</si>
  <si>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</si>
  <si>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</si>
  <si>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</si>
  <si>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</si>
  <si>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</si>
  <si>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</si>
  <si>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</si>
  <si>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</si>
  <si>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</si>
  <si>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</si>
  <si>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</si>
  <si>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</si>
  <si>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</si>
  <si>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</si>
  <si>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</si>
  <si>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</si>
  <si>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</si>
  <si>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</si>
  <si>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</si>
  <si>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</si>
  <si>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</si>
  <si>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</si>
  <si>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</si>
  <si>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</si>
  <si>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</si>
  <si>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</si>
  <si>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</si>
  <si>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</si>
  <si>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</si>
  <si>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</si>
  <si>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</si>
  <si>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</si>
  <si>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</si>
  <si>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</si>
  <si>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</si>
  <si>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</si>
  <si>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</si>
  <si>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</si>
  <si>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</si>
  <si>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</si>
  <si>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</si>
  <si>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</si>
  <si>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</si>
  <si>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</si>
  <si>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</si>
  <si>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</si>
  <si>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</si>
  <si>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</si>
  <si>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</si>
  <si>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</si>
  <si>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</si>
  <si>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</si>
  <si>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</si>
  <si>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</si>
  <si>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</si>
  <si>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</si>
  <si>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</si>
  <si>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</si>
  <si>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</si>
  <si>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</si>
  <si>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</si>
  <si>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</si>
  <si>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</si>
  <si>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</si>
  <si>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</si>
  <si>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</si>
  <si>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</si>
  <si>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</si>
  <si>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</si>
  <si>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</si>
  <si>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</si>
  <si>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</si>
  <si>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</si>
  <si>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</si>
  <si>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</si>
  <si>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</si>
  <si>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</si>
  <si>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</si>
  <si>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</si>
  <si>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</si>
  <si>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</si>
  <si>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</si>
  <si>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</si>
  <si>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</si>
  <si>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</si>
  <si>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</si>
  <si>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</si>
  <si>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</si>
  <si>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</si>
  <si>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</si>
  <si>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</si>
  <si>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</si>
  <si>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</si>
  <si>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</si>
  <si>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</si>
  <si>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</si>
  <si>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</si>
  <si>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</si>
  <si>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</si>
  <si>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</si>
  <si>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</si>
  <si>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</si>
  <si>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</si>
  <si>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</si>
  <si>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</si>
  <si>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</si>
  <si>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</si>
  <si>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</si>
  <si>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</si>
  <si>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</si>
  <si>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</si>
  <si>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</si>
  <si>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</si>
  <si>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</si>
  <si>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</si>
  <si>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</si>
  <si>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</si>
  <si>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</si>
  <si>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</si>
  <si>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</si>
  <si>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</si>
  <si>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</si>
  <si>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</si>
  <si>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</si>
  <si>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</si>
  <si>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</si>
  <si>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</si>
  <si>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</si>
  <si>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</si>
  <si>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</si>
  <si>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</si>
  <si>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</si>
  <si>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</si>
  <si>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</si>
  <si>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</si>
  <si>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</si>
  <si>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</si>
  <si>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</si>
  <si>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</si>
  <si>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</si>
  <si>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</si>
  <si>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</si>
  <si>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</si>
  <si>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</si>
  <si>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</si>
  <si>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</si>
  <si>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</si>
  <si>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</si>
  <si>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</si>
  <si>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</si>
  <si>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</si>
  <si>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</si>
  <si>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</si>
  <si>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</si>
  <si>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</si>
  <si>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</si>
  <si>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</si>
  <si>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</si>
  <si>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</si>
  <si>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</si>
  <si>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</si>
  <si>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</si>
  <si>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</si>
  <si>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</si>
  <si>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</si>
  <si>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</si>
  <si>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</si>
  <si>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</si>
  <si>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</si>
  <si>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</si>
  <si>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</si>
  <si>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</si>
  <si>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</si>
  <si>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</si>
  <si>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</si>
  <si>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</si>
  <si>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</si>
  <si>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</si>
  <si>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</si>
  <si>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</si>
  <si>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</si>
  <si>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</si>
  <si>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</si>
  <si>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</si>
  <si>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</si>
  <si>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</si>
  <si>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</si>
  <si>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</si>
  <si>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</si>
  <si>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</si>
  <si>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</si>
  <si>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</si>
  <si>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</si>
  <si>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</si>
  <si>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</si>
  <si>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</si>
  <si>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</si>
  <si>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</si>
  <si>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</si>
  <si>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</si>
  <si>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</si>
  <si>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</si>
  <si>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</si>
  <si>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</si>
  <si>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</si>
  <si>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</si>
  <si>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</si>
  <si>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</si>
  <si>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</si>
  <si>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</si>
  <si>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</si>
  <si>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</si>
  <si>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</si>
  <si>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</si>
  <si>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</si>
  <si>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</si>
  <si>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</si>
  <si>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</si>
  <si>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</si>
  <si>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</si>
  <si>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</si>
  <si>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</si>
  <si>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</si>
  <si>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</si>
  <si>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</si>
  <si>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</si>
  <si>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</si>
  <si>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</si>
  <si>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</si>
  <si>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</si>
  <si>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</si>
  <si>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</si>
  <si>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</si>
  <si>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</si>
  <si>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</si>
  <si>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</si>
  <si>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</si>
  <si>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</si>
  <si>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</si>
  <si>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</si>
  <si>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</si>
  <si>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</si>
  <si>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</si>
  <si>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</si>
  <si>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</si>
  <si>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</si>
  <si>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</si>
  <si>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</si>
  <si>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</si>
  <si>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</si>
  <si>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</si>
  <si>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</si>
  <si>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</si>
  <si>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</si>
  <si>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</si>
  <si>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</si>
  <si>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</si>
  <si>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</si>
  <si>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</si>
  <si>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</si>
  <si>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</si>
  <si>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</si>
  <si>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</si>
  <si>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</si>
  <si>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</si>
  <si>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</si>
  <si>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</si>
  <si>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</si>
  <si>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</si>
  <si>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</si>
  <si>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</si>
  <si>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</si>
  <si>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</si>
  <si>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</si>
  <si>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</si>
  <si>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</si>
  <si>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</si>
  <si>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</si>
  <si>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</si>
  <si>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</si>
  <si>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</si>
  <si>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</si>
  <si>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</si>
  <si>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</si>
  <si>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</si>
  <si>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</si>
  <si>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</si>
  <si>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</si>
  <si>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</si>
  <si>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</si>
  <si>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</si>
  <si>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</si>
  <si>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</si>
  <si>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</si>
  <si>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</si>
  <si>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</si>
  <si>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</si>
  <si>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</si>
  <si>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</si>
  <si>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</si>
  <si>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</si>
  <si>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</si>
  <si>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</si>
  <si>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</si>
  <si>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</si>
  <si>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</si>
  <si>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</si>
  <si>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</si>
  <si>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</si>
  <si>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</si>
  <si>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</si>
  <si>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</si>
  <si>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</si>
  <si>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</si>
  <si>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</si>
  <si>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</si>
  <si>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</si>
  <si>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</si>
  <si>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</si>
  <si>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</si>
  <si>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</si>
  <si>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</si>
  <si>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</si>
  <si>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</si>
  <si>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</si>
  <si>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</si>
  <si>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</si>
  <si>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</si>
  <si>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</si>
  <si>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</si>
  <si>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</si>
  <si>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</si>
  <si>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</si>
  <si>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</si>
  <si>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</si>
  <si>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</si>
  <si>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</si>
  <si>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</si>
  <si>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</si>
  <si>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</si>
  <si>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</si>
  <si>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</si>
  <si>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</si>
  <si>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</si>
  <si>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</si>
  <si>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</si>
  <si>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</si>
  <si>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</si>
  <si>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</si>
  <si>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</si>
  <si>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</si>
  <si>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</si>
  <si>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</si>
  <si>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</si>
  <si>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</si>
  <si>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</si>
  <si>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</si>
  <si>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</si>
  <si>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</si>
  <si>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</si>
  <si>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</si>
  <si>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</si>
  <si>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</si>
  <si>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</si>
  <si>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</si>
  <si>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</si>
  <si>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</si>
  <si>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</si>
  <si>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</si>
  <si>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</si>
  <si>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</si>
  <si>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</si>
  <si>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</si>
  <si>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</si>
  <si>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</si>
  <si>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</si>
  <si>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</si>
  <si>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</si>
  <si>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</si>
  <si>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</si>
  <si>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</si>
  <si>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</si>
  <si>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</si>
  <si>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</si>
  <si>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</si>
  <si>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</si>
  <si>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</si>
  <si>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</si>
  <si>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</si>
  <si>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</si>
  <si>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</si>
  <si>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</si>
  <si>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</si>
  <si>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</si>
  <si>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</si>
  <si>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</si>
  <si>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</si>
  <si>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</si>
  <si>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</si>
  <si>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</si>
  <si>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</si>
  <si>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</si>
  <si>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</si>
  <si>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</si>
  <si>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</si>
  <si>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</si>
  <si>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</si>
  <si>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</si>
  <si>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</si>
  <si>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</si>
  <si>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</si>
  <si>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</si>
  <si>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</si>
  <si>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</si>
  <si>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</si>
  <si>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</si>
  <si>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</si>
  <si>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</si>
  <si>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</si>
  <si>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</si>
  <si>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</si>
  <si>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</si>
  <si>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</si>
  <si>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</si>
  <si>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</si>
  <si>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</si>
  <si>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</si>
  <si>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</si>
  <si>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</si>
  <si>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</si>
  <si>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</si>
  <si>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</si>
  <si>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</si>
  <si>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</si>
  <si>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</si>
  <si>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</si>
  <si>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</si>
  <si>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</si>
  <si>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</si>
  <si>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</si>
  <si>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</si>
  <si>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</si>
  <si>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</si>
  <si>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</si>
  <si>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</si>
  <si>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</si>
  <si>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</si>
  <si>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</si>
  <si>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</si>
  <si>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</si>
  <si>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</si>
  <si>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</si>
  <si>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</si>
  <si>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</si>
  <si>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</si>
  <si>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</si>
  <si>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</si>
  <si>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</si>
  <si>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</si>
  <si>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</si>
  <si>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</si>
  <si>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</si>
  <si>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</si>
  <si>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</si>
  <si>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</si>
  <si>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</si>
  <si>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</si>
  <si>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</si>
  <si>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</si>
  <si>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</si>
  <si>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</si>
  <si>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</si>
  <si>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</si>
  <si>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</si>
  <si>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</si>
  <si>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</si>
  <si>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</si>
  <si>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</si>
  <si>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</si>
  <si>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</si>
  <si>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</si>
  <si>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</si>
  <si>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</si>
  <si>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</si>
  <si>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</si>
  <si>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</si>
  <si>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</si>
  <si>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</si>
  <si>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</si>
  <si>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</si>
  <si>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</si>
  <si>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</si>
  <si>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</si>
  <si>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</si>
  <si>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</si>
  <si>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</si>
  <si>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</si>
  <si>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</si>
  <si>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</si>
  <si>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</si>
  <si>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</si>
  <si>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</si>
  <si>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</si>
  <si>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</si>
  <si>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</si>
  <si>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</si>
  <si>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</si>
  <si>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</si>
  <si>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</si>
  <si>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</si>
  <si>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</si>
  <si>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</si>
  <si>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</si>
  <si>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</si>
  <si>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</si>
  <si>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</si>
  <si>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</si>
  <si>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</si>
  <si>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</si>
  <si>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</si>
  <si>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</si>
  <si>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</si>
  <si>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</si>
  <si>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</si>
  <si>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</si>
  <si>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</si>
  <si>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</si>
  <si>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</si>
  <si>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</si>
  <si>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</si>
  <si>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</si>
  <si>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</si>
  <si>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</si>
  <si>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</si>
  <si>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</si>
  <si>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</si>
  <si>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</si>
  <si>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</si>
  <si>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</si>
  <si>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</si>
  <si>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</si>
  <si>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</si>
  <si>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</si>
  <si>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</si>
  <si>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</si>
  <si>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</si>
  <si>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</si>
  <si>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</si>
  <si>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</si>
  <si>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</si>
  <si>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</si>
  <si>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</si>
  <si>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</si>
  <si>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</si>
  <si>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</si>
  <si>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</si>
  <si>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</si>
  <si>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</si>
  <si>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</si>
  <si>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</si>
  <si>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</si>
  <si>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</si>
  <si>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</si>
  <si>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</si>
  <si>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</si>
  <si>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</si>
  <si>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</si>
  <si>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</si>
  <si>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</si>
  <si>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</si>
  <si>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</si>
  <si>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</si>
  <si>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</si>
  <si>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</si>
  <si>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</si>
  <si>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</si>
  <si>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</si>
  <si>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</si>
  <si>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</si>
  <si>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</si>
  <si>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</si>
  <si>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</si>
  <si>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</si>
  <si>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</si>
  <si>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</si>
  <si>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</si>
  <si>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</si>
  <si>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</si>
  <si>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</si>
  <si>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</si>
  <si>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</si>
  <si>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</si>
  <si>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</si>
  <si>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</si>
  <si>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</si>
  <si>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</si>
  <si>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</si>
  <si>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</si>
  <si>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</si>
  <si>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</si>
  <si>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</si>
  <si>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</si>
  <si>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</si>
  <si>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</si>
  <si>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</si>
  <si>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</si>
  <si>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</si>
  <si>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</si>
  <si>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</si>
  <si>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</si>
  <si>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</si>
  <si>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</si>
  <si>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</si>
  <si>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</si>
  <si>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</si>
  <si>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</si>
  <si>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</si>
  <si>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</si>
  <si>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</si>
  <si>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</si>
  <si>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</si>
  <si>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</si>
  <si>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</si>
  <si>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</si>
  <si>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</si>
  <si>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</si>
  <si>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</si>
  <si>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</si>
  <si>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</si>
  <si>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</si>
  <si>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</si>
  <si>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</si>
  <si>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</si>
  <si>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</si>
  <si>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</si>
  <si>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</si>
  <si>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</si>
  <si>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</si>
  <si>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</si>
  <si>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</si>
  <si>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</si>
  <si>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</si>
  <si>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</si>
  <si>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</si>
  <si>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</si>
  <si>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</si>
  <si>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</si>
  <si>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</si>
  <si>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</si>
  <si>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</si>
  <si>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</si>
  <si>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</si>
  <si>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</si>
  <si>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</si>
  <si>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</si>
  <si>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</si>
  <si>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</si>
  <si>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</si>
  <si>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</si>
  <si>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</si>
  <si>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</si>
  <si>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</si>
  <si>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</si>
  <si>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</si>
  <si>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</si>
  <si>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</si>
  <si>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</si>
  <si>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</si>
  <si>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</si>
  <si>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</si>
  <si>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</si>
  <si>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</si>
  <si>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</si>
  <si>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</si>
  <si>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</si>
  <si>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</si>
  <si>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</si>
  <si>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</si>
  <si>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</si>
  <si>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</si>
  <si>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</si>
  <si>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</si>
  <si>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</si>
  <si>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</si>
  <si>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</si>
  <si>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</si>
  <si>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</si>
  <si>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</si>
  <si>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</si>
  <si>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</si>
  <si>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</si>
  <si>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</si>
  <si>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</si>
  <si>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</si>
  <si>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</si>
  <si>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</si>
  <si>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</si>
  <si>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</si>
  <si>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</si>
  <si>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</si>
  <si>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</si>
  <si>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</si>
  <si>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</si>
  <si>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</si>
  <si>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</si>
  <si>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</si>
  <si>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</si>
  <si>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</si>
  <si>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</si>
  <si>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</si>
  <si>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</si>
  <si>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</si>
  <si>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</si>
  <si>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</si>
  <si>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</si>
  <si>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</si>
  <si>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</si>
  <si>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</si>
  <si>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</si>
  <si>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</si>
  <si>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</si>
  <si>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</si>
  <si>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</si>
  <si>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</si>
  <si>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</si>
  <si>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</si>
  <si>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</si>
  <si>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</si>
  <si>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</si>
  <si>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</si>
  <si>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</si>
  <si>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</si>
  <si>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</si>
  <si>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</si>
  <si>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</si>
  <si>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</si>
  <si>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</si>
  <si>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</si>
  <si>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</si>
  <si>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</si>
  <si>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</si>
  <si>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</si>
  <si>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</si>
  <si>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</si>
  <si>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</si>
  <si>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</si>
  <si>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</si>
  <si>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</si>
  <si>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</si>
  <si>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</si>
  <si>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</si>
  <si>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</si>
  <si>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</si>
  <si>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</si>
  <si>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</si>
  <si>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</si>
  <si>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</si>
  <si>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</si>
  <si>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</si>
  <si>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</si>
  <si>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</si>
  <si>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</si>
  <si>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</si>
  <si>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</si>
  <si>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</si>
  <si>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</si>
  <si>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</si>
  <si>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</si>
  <si>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</si>
  <si>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</si>
  <si>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</si>
  <si>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</si>
  <si>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</si>
  <si>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</si>
  <si>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</si>
  <si>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</si>
  <si>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</si>
  <si>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</si>
  <si>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</si>
  <si>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</si>
  <si>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</si>
  <si>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</si>
  <si>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</si>
  <si>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</si>
  <si>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</si>
  <si>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</si>
  <si>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</si>
  <si>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</si>
  <si>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</si>
  <si>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</si>
  <si>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</si>
  <si>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</si>
  <si>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</si>
  <si>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</si>
  <si>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</si>
  <si>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</si>
  <si>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</si>
  <si>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</si>
  <si>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</si>
  <si>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</si>
  <si>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</si>
  <si>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</si>
  <si>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</si>
  <si>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</si>
  <si>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</si>
  <si>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</si>
  <si>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</si>
  <si>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</si>
  <si>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</si>
  <si>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</si>
  <si>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</si>
  <si>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</si>
  <si>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</si>
  <si>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</si>
  <si>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</si>
  <si>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</si>
  <si>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</si>
  <si>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</si>
  <si>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</si>
  <si>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</si>
  <si>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</si>
  <si>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</si>
  <si>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</si>
  <si>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</si>
  <si>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</si>
  <si>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</si>
  <si>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</si>
  <si>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</si>
  <si>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</si>
  <si>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</si>
  <si>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</si>
  <si>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</si>
  <si>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</si>
  <si>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</si>
  <si>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</si>
  <si>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</si>
  <si>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</si>
  <si>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</si>
  <si>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</si>
  <si>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</si>
  <si>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</si>
  <si>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</si>
  <si>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</si>
  <si>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</si>
  <si>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</si>
  <si>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</si>
  <si>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</si>
  <si>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</si>
  <si>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</si>
  <si>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</si>
  <si>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</si>
  <si>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</si>
  <si>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</si>
  <si>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</si>
  <si>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</si>
  <si>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</si>
  <si>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</si>
  <si>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</si>
  <si>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</si>
  <si>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</si>
  <si>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</si>
  <si>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</si>
  <si>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</si>
  <si>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28/11/2022</t>
  </si>
  <si>
    <t>Cut-off Date: 31/10/2022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</si>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</sst>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L37" sqref="L3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1730</v>
      </c>
      <c r="F6" s="236"/>
      <c r="G6" s="236"/>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1466</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1690</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1729</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23" sqref="C2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44865</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233"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1222.3474948400001</v>
      </c>
      <c r="F38" s="43"/>
      <c r="H38" s="24"/>
      <c r="L38" s="24"/>
      <c r="M38" s="24"/>
    </row>
    <row r="39" spans="1:14" x14ac:dyDescent="0.25">
      <c r="A39" s="26" t="s">
        <v>65</v>
      </c>
      <c r="B39" s="43" t="s">
        <v>66</v>
      </c>
      <c r="C39" s="200">
        <v>1000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0.22234749484000016</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1220.76249484</v>
      </c>
      <c r="E53" s="51"/>
      <c r="F53" s="158">
        <f>IF($C$58=0,"",IF(C53="[for completion]","",C53/$C$58))</f>
        <v>0.99870331472294827</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1.585</v>
      </c>
      <c r="E56" s="51"/>
      <c r="F56" s="166">
        <f>IF($C$58=0,"",IF(C56="[for completion]","",C56/$C$58))</f>
        <v>1.2966852770516534E-3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1222.3474948400001</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13.970314999999999</v>
      </c>
      <c r="D66" s="232">
        <v>6.5170813899222848</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8.3409643599999992</v>
      </c>
      <c r="D70" s="151">
        <v>9.0808148499999994</v>
      </c>
      <c r="E70" s="22"/>
      <c r="F70" s="158">
        <f t="shared" ref="F70:F76" si="1">IF($C$77=0,"",IF(C70="[for completion]","",C70/$C$77))</f>
        <v>6.8325856956255966E-3</v>
      </c>
      <c r="G70" s="158">
        <f t="shared" ref="G70:G76" si="2">IF($D$66="ND2","ND2",IF(OR(D70="ND2",D70=""),"",D70/$D$77))</f>
        <v>7.4386417410293899E-3</v>
      </c>
      <c r="H70" s="24"/>
      <c r="L70" s="24"/>
      <c r="M70" s="24"/>
      <c r="N70" s="56"/>
    </row>
    <row r="71" spans="1:14" x14ac:dyDescent="0.25">
      <c r="A71" s="26" t="s">
        <v>113</v>
      </c>
      <c r="B71" s="141" t="s">
        <v>1488</v>
      </c>
      <c r="C71" s="151">
        <v>14.286934479999999</v>
      </c>
      <c r="D71" s="151">
        <v>18.380028719999999</v>
      </c>
      <c r="E71" s="22"/>
      <c r="F71" s="158">
        <f t="shared" si="1"/>
        <v>1.1703287527581298E-2</v>
      </c>
      <c r="G71" s="158">
        <f t="shared" si="2"/>
        <v>1.5056187258119351E-2</v>
      </c>
      <c r="H71" s="24"/>
      <c r="L71" s="24"/>
      <c r="M71" s="24"/>
      <c r="N71" s="56"/>
    </row>
    <row r="72" spans="1:14" x14ac:dyDescent="0.25">
      <c r="A72" s="26" t="s">
        <v>114</v>
      </c>
      <c r="B72" s="140" t="s">
        <v>1489</v>
      </c>
      <c r="C72" s="151">
        <v>15.762467859999999</v>
      </c>
      <c r="D72" s="151">
        <v>23.548044669999999</v>
      </c>
      <c r="E72" s="22"/>
      <c r="F72" s="158">
        <f t="shared" si="1"/>
        <v>1.2911985686508103E-2</v>
      </c>
      <c r="G72" s="158">
        <f t="shared" si="2"/>
        <v>1.9289620028084445E-2</v>
      </c>
      <c r="H72" s="24"/>
      <c r="L72" s="24"/>
      <c r="M72" s="24"/>
      <c r="N72" s="56"/>
    </row>
    <row r="73" spans="1:14" x14ac:dyDescent="0.25">
      <c r="A73" s="26" t="s">
        <v>115</v>
      </c>
      <c r="B73" s="140" t="s">
        <v>1490</v>
      </c>
      <c r="C73" s="151">
        <v>16.91555842</v>
      </c>
      <c r="D73" s="151">
        <v>38.514940529999997</v>
      </c>
      <c r="E73" s="22"/>
      <c r="F73" s="158">
        <f t="shared" si="1"/>
        <v>1.3856551533570051E-2</v>
      </c>
      <c r="G73" s="158">
        <f t="shared" si="2"/>
        <v>3.154990482816887E-2</v>
      </c>
      <c r="H73" s="24"/>
      <c r="L73" s="24"/>
      <c r="M73" s="24"/>
      <c r="N73" s="56"/>
    </row>
    <row r="74" spans="1:14" x14ac:dyDescent="0.25">
      <c r="A74" s="26" t="s">
        <v>116</v>
      </c>
      <c r="B74" s="140" t="s">
        <v>1491</v>
      </c>
      <c r="C74" s="151">
        <v>20.05154035</v>
      </c>
      <c r="D74" s="151">
        <v>75.565455799999995</v>
      </c>
      <c r="E74" s="22"/>
      <c r="F74" s="158">
        <f t="shared" si="1"/>
        <v>1.6425422991577138E-2</v>
      </c>
      <c r="G74" s="158">
        <f t="shared" si="2"/>
        <v>6.1900210826762031E-2</v>
      </c>
      <c r="H74" s="24"/>
      <c r="L74" s="24"/>
      <c r="M74" s="24"/>
      <c r="N74" s="56"/>
    </row>
    <row r="75" spans="1:14" x14ac:dyDescent="0.25">
      <c r="A75" s="26" t="s">
        <v>117</v>
      </c>
      <c r="B75" s="140" t="s">
        <v>1492</v>
      </c>
      <c r="C75" s="151">
        <v>194.16864964999999</v>
      </c>
      <c r="D75" s="151">
        <v>1055.67321027</v>
      </c>
      <c r="E75" s="22"/>
      <c r="F75" s="158">
        <f t="shared" si="1"/>
        <v>0.15905522201961886</v>
      </c>
      <c r="G75" s="158">
        <f t="shared" si="2"/>
        <v>0.8647654353178359</v>
      </c>
      <c r="H75" s="24"/>
      <c r="L75" s="24"/>
      <c r="M75" s="24"/>
      <c r="N75" s="56"/>
    </row>
    <row r="76" spans="1:14" x14ac:dyDescent="0.25">
      <c r="A76" s="26" t="s">
        <v>118</v>
      </c>
      <c r="B76" s="140" t="s">
        <v>1493</v>
      </c>
      <c r="C76" s="151">
        <v>951.23637971999995</v>
      </c>
      <c r="D76" s="151" t="str">
        <f>IF($D$66="ND2","ND2","")</f>
        <v/>
      </c>
      <c r="E76" s="22"/>
      <c r="F76" s="158">
        <f t="shared" si="1"/>
        <v>0.77921494454551909</v>
      </c>
      <c r="G76" s="158" t="str">
        <f t="shared" si="2"/>
        <v/>
      </c>
      <c r="H76" s="24"/>
      <c r="L76" s="24"/>
      <c r="M76" s="24"/>
      <c r="N76" s="56"/>
    </row>
    <row r="77" spans="1:14" x14ac:dyDescent="0.25">
      <c r="A77" s="26" t="s">
        <v>119</v>
      </c>
      <c r="B77" s="60" t="s">
        <v>98</v>
      </c>
      <c r="C77" s="153">
        <f>SUM(C70:C76)</f>
        <v>1220.7624948399998</v>
      </c>
      <c r="D77" s="153">
        <f>SUM(D70:D76)</f>
        <v>1220.76249484</v>
      </c>
      <c r="E77" s="43"/>
      <c r="F77" s="159">
        <f>SUM(F70:F76)</f>
        <v>1.0000000000000002</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2.01920477</v>
      </c>
      <c r="D79" s="153" t="str">
        <f>IF($D$66="ND2","ND2","")</f>
        <v/>
      </c>
      <c r="E79" s="43"/>
      <c r="F79" s="158">
        <f>IF($C$77=0,"",IF(C79="","",C79/$C$77))</f>
        <v>1.6540521014815814E-3</v>
      </c>
      <c r="G79" s="158" t="str">
        <f>IF($D$66="ND2","ND2",IF(OR(D79="ND2",D79=""),"",D79/$D$77))</f>
        <v/>
      </c>
      <c r="H79" s="24"/>
      <c r="L79" s="24"/>
      <c r="M79" s="24"/>
      <c r="N79" s="56"/>
    </row>
    <row r="80" spans="1:14" outlineLevel="1" x14ac:dyDescent="0.25">
      <c r="A80" s="26" t="s">
        <v>124</v>
      </c>
      <c r="B80" s="61" t="s">
        <v>125</v>
      </c>
      <c r="C80" s="153">
        <v>6.3217595900000001</v>
      </c>
      <c r="D80" s="153" t="str">
        <f>IF($D$66="ND2","ND2","")</f>
        <v/>
      </c>
      <c r="E80" s="43"/>
      <c r="F80" s="158">
        <f>IF($C$77=0,"",IF(C80="","",C80/$C$77))</f>
        <v>5.178533594144016E-3</v>
      </c>
      <c r="G80" s="158" t="str">
        <f>IF($D$66="ND2","ND2",IF(OR(D80="ND2",D80=""),"",D80/$D$77))</f>
        <v/>
      </c>
      <c r="H80" s="24"/>
      <c r="L80" s="24"/>
      <c r="M80" s="24"/>
      <c r="N80" s="56"/>
    </row>
    <row r="81" spans="1:14" outlineLevel="1" x14ac:dyDescent="0.25">
      <c r="A81" s="26" t="s">
        <v>126</v>
      </c>
      <c r="B81" s="61" t="s">
        <v>127</v>
      </c>
      <c r="C81" s="153">
        <v>5.5985495199999997</v>
      </c>
      <c r="D81" s="153" t="str">
        <f>IF($D$66="ND2","ND2","")</f>
        <v/>
      </c>
      <c r="E81" s="43"/>
      <c r="F81" s="158">
        <f>IF($C$77=0,"",IF(C81="","",C81/$C$77))</f>
        <v>4.5861087178417767E-3</v>
      </c>
      <c r="G81" s="158" t="str">
        <f>IF($D$66="ND2","ND2",IF(OR(D81="ND2",D81=""),"",D81/$D$77))</f>
        <v/>
      </c>
      <c r="H81" s="24"/>
      <c r="L81" s="24"/>
      <c r="M81" s="24"/>
      <c r="N81" s="56"/>
    </row>
    <row r="82" spans="1:14" outlineLevel="1" x14ac:dyDescent="0.25">
      <c r="A82" s="26" t="s">
        <v>128</v>
      </c>
      <c r="B82" s="61" t="s">
        <v>129</v>
      </c>
      <c r="C82" s="153">
        <v>8.6883849600000005</v>
      </c>
      <c r="D82" s="153" t="str">
        <f>IF($D$66="ND2","ND2","")</f>
        <v/>
      </c>
      <c r="E82" s="43"/>
      <c r="F82" s="158">
        <f>IF($C$77=0,"",IF(C82="","",C82/$C$77))</f>
        <v>7.1171788097395229E-3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10.25</v>
      </c>
      <c r="D89" s="155">
        <v>10.25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500</v>
      </c>
      <c r="D98" s="151">
        <v>500</v>
      </c>
      <c r="E98" s="22"/>
      <c r="F98" s="158">
        <f t="shared" si="3"/>
        <v>0.5</v>
      </c>
      <c r="G98" s="158">
        <f t="shared" si="4"/>
        <v>0.5</v>
      </c>
      <c r="H98" s="24"/>
      <c r="L98" s="24"/>
      <c r="M98" s="24"/>
    </row>
    <row r="99" spans="1:14" x14ac:dyDescent="0.25">
      <c r="A99" s="26" t="s">
        <v>146</v>
      </c>
      <c r="B99" s="141" t="s">
        <v>1493</v>
      </c>
      <c r="C99" s="151">
        <v>500</v>
      </c>
      <c r="D99" s="151">
        <v>500</v>
      </c>
      <c r="E99" s="22"/>
      <c r="F99" s="158">
        <f t="shared" si="3"/>
        <v>0.5</v>
      </c>
      <c r="G99" s="158">
        <f t="shared" si="4"/>
        <v>0.5</v>
      </c>
      <c r="H99" s="24"/>
      <c r="L99" s="24"/>
      <c r="M99" s="24"/>
    </row>
    <row r="100" spans="1:14" x14ac:dyDescent="0.25">
      <c r="A100" s="26" t="s">
        <v>147</v>
      </c>
      <c r="B100" s="60" t="s">
        <v>98</v>
      </c>
      <c r="C100" s="153">
        <f>SUM(C93:C99)</f>
        <v>1000</v>
      </c>
      <c r="D100" s="153">
        <f>SUM(D93:D99)</f>
        <v>1000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1220.76249484</v>
      </c>
      <c r="D112" s="151">
        <v>1220.76249484</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1220.76249484</v>
      </c>
      <c r="D129" s="151">
        <f>SUM(D112:D128)</f>
        <v>1220.76249484</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1000</v>
      </c>
      <c r="D155" s="151">
        <f>SUM(D138:D154)</f>
        <v>1000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1000</v>
      </c>
      <c r="D167" s="161">
        <f>SUM(D164:D166)</f>
        <v>1000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1.5849949999999999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1.5849949999999999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1.5849949999999999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1.5849949999999999</v>
      </c>
      <c r="E207" s="54"/>
      <c r="F207" s="158">
        <f>SUM(F193:F196)</f>
        <v>1</v>
      </c>
      <c r="G207" s="54"/>
      <c r="H207" s="24"/>
      <c r="L207" s="24"/>
      <c r="M207" s="24"/>
      <c r="N207" s="56"/>
    </row>
    <row r="208" spans="1:14" x14ac:dyDescent="0.25">
      <c r="A208" s="26" t="s">
        <v>281</v>
      </c>
      <c r="B208" s="60" t="s">
        <v>98</v>
      </c>
      <c r="C208" s="153">
        <f>SUM(C193:C206)</f>
        <v>1.5849949999999999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233"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7BB965BA-9FEE-4E3E-BE28-49B51E05D0C6}"/>
    <hyperlink ref="C229" r:id="rId5" xr:uid="{9DF1971A-3942-4A2A-B9F3-A9CE1EEE4C5F}"/>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369" zoomScale="80" zoomScaleNormal="80" workbookViewId="0">
      <selection activeCell="C277" sqref="C277"/>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1220.76249484</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1220.76249484</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18959</v>
      </c>
      <c r="D28" s="201" t="str">
        <f>IF(C28="","","ND2")</f>
        <v>ND2</v>
      </c>
      <c r="F28" s="201">
        <f>IF(C28=0,"",IF(C28="","",C28))</f>
        <v>18959</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7.1999999999999998E-3</v>
      </c>
      <c r="D36" s="143" t="str">
        <f>IF(C36="","","ND2")</f>
        <v>ND2</v>
      </c>
      <c r="E36" s="169"/>
      <c r="F36" s="143">
        <f>IF(C36=0,"",C36)</f>
        <v>7.1999999999999998E-3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2.36297E-2</v>
      </c>
      <c r="D99" s="143" t="str">
        <f t="shared" ref="D99:D111" si="1">IF(C99="","","ND2")</f>
        <v>ND2</v>
      </c>
      <c r="E99" s="143"/>
      <c r="F99" s="143">
        <f t="shared" ref="F99:F111" si="2">IF(C99="","",C99)</f>
        <v>2.36297E-2</v>
      </c>
      <c r="G99" s="109"/>
    </row>
    <row r="100" spans="1:7" x14ac:dyDescent="0.25">
      <c r="A100" s="109" t="s">
        <v>543</v>
      </c>
      <c r="B100" s="130" t="s">
        <v>1982</v>
      </c>
      <c r="C100" s="143">
        <v>3.1220479999999998E-2</v>
      </c>
      <c r="D100" s="143" t="str">
        <f t="shared" si="1"/>
        <v>ND2</v>
      </c>
      <c r="E100" s="143"/>
      <c r="F100" s="143">
        <f t="shared" si="2"/>
        <v>3.1220479999999998E-2</v>
      </c>
      <c r="G100" s="109"/>
    </row>
    <row r="101" spans="1:7" x14ac:dyDescent="0.25">
      <c r="A101" s="109" t="s">
        <v>544</v>
      </c>
      <c r="B101" s="130" t="s">
        <v>1983</v>
      </c>
      <c r="C101" s="143">
        <v>3.0786649999999999E-2</v>
      </c>
      <c r="D101" s="143" t="str">
        <f t="shared" si="1"/>
        <v>ND2</v>
      </c>
      <c r="E101" s="143"/>
      <c r="F101" s="143">
        <f t="shared" si="2"/>
        <v>3.0786649999999999E-2</v>
      </c>
      <c r="G101" s="109"/>
    </row>
    <row r="102" spans="1:7" x14ac:dyDescent="0.25">
      <c r="A102" s="109" t="s">
        <v>545</v>
      </c>
      <c r="B102" s="130" t="s">
        <v>1984</v>
      </c>
      <c r="C102" s="143">
        <v>0.13071197000000001</v>
      </c>
      <c r="D102" s="143" t="str">
        <f t="shared" si="1"/>
        <v>ND2</v>
      </c>
      <c r="E102" s="143"/>
      <c r="F102" s="143">
        <f t="shared" si="2"/>
        <v>0.13071197000000001</v>
      </c>
      <c r="G102" s="109"/>
    </row>
    <row r="103" spans="1:7" x14ac:dyDescent="0.25">
      <c r="A103" s="109" t="s">
        <v>546</v>
      </c>
      <c r="B103" s="130" t="s">
        <v>1985</v>
      </c>
      <c r="C103" s="143">
        <v>2.235823E-2</v>
      </c>
      <c r="D103" s="143" t="str">
        <f t="shared" si="1"/>
        <v>ND2</v>
      </c>
      <c r="E103" s="143"/>
      <c r="F103" s="143">
        <f t="shared" si="2"/>
        <v>2.235823E-2</v>
      </c>
      <c r="G103" s="109"/>
    </row>
    <row r="104" spans="1:7" x14ac:dyDescent="0.25">
      <c r="A104" s="109" t="s">
        <v>547</v>
      </c>
      <c r="B104" s="130" t="s">
        <v>1986</v>
      </c>
      <c r="C104" s="143">
        <v>3.5350949999999999E-2</v>
      </c>
      <c r="D104" s="143" t="str">
        <f t="shared" si="1"/>
        <v>ND2</v>
      </c>
      <c r="E104" s="143"/>
      <c r="F104" s="143">
        <f t="shared" si="2"/>
        <v>3.5350949999999999E-2</v>
      </c>
      <c r="G104" s="109"/>
    </row>
    <row r="105" spans="1:7" x14ac:dyDescent="0.25">
      <c r="A105" s="109" t="s">
        <v>548</v>
      </c>
      <c r="B105" s="130" t="s">
        <v>1987</v>
      </c>
      <c r="C105" s="143">
        <v>0.1570338</v>
      </c>
      <c r="D105" s="143" t="str">
        <f t="shared" si="1"/>
        <v>ND2</v>
      </c>
      <c r="E105" s="143"/>
      <c r="F105" s="143">
        <f t="shared" si="2"/>
        <v>0.1570338</v>
      </c>
      <c r="G105" s="109"/>
    </row>
    <row r="106" spans="1:7" x14ac:dyDescent="0.25">
      <c r="A106" s="109" t="s">
        <v>549</v>
      </c>
      <c r="B106" s="130" t="s">
        <v>1988</v>
      </c>
      <c r="C106" s="143">
        <v>0.17235079</v>
      </c>
      <c r="D106" s="143" t="str">
        <f t="shared" si="1"/>
        <v>ND2</v>
      </c>
      <c r="E106" s="143"/>
      <c r="F106" s="143">
        <f t="shared" si="2"/>
        <v>0.17235079</v>
      </c>
      <c r="G106" s="109"/>
    </row>
    <row r="107" spans="1:7" x14ac:dyDescent="0.25">
      <c r="A107" s="109" t="s">
        <v>550</v>
      </c>
      <c r="B107" s="130" t="s">
        <v>1989</v>
      </c>
      <c r="C107" s="143">
        <v>6.6822320000000004E-2</v>
      </c>
      <c r="D107" s="143" t="str">
        <f t="shared" si="1"/>
        <v>ND2</v>
      </c>
      <c r="E107" s="143"/>
      <c r="F107" s="143">
        <f t="shared" si="2"/>
        <v>6.6822320000000004E-2</v>
      </c>
      <c r="G107" s="109"/>
    </row>
    <row r="108" spans="1:7" x14ac:dyDescent="0.25">
      <c r="A108" s="109" t="s">
        <v>551</v>
      </c>
      <c r="B108" s="130" t="s">
        <v>1990</v>
      </c>
      <c r="C108" s="143">
        <v>9.8490209999999995E-2</v>
      </c>
      <c r="D108" s="143" t="str">
        <f t="shared" si="1"/>
        <v>ND2</v>
      </c>
      <c r="E108" s="143"/>
      <c r="F108" s="143">
        <f t="shared" si="2"/>
        <v>9.8490209999999995E-2</v>
      </c>
      <c r="G108" s="109"/>
    </row>
    <row r="109" spans="1:7" x14ac:dyDescent="0.25">
      <c r="A109" s="109" t="s">
        <v>552</v>
      </c>
      <c r="B109" s="130" t="s">
        <v>1991</v>
      </c>
      <c r="C109" s="143">
        <v>1.7288970000000001E-2</v>
      </c>
      <c r="D109" s="143" t="str">
        <f t="shared" si="1"/>
        <v>ND2</v>
      </c>
      <c r="E109" s="143"/>
      <c r="F109" s="143">
        <f t="shared" si="2"/>
        <v>1.7288970000000001E-2</v>
      </c>
      <c r="G109" s="109"/>
    </row>
    <row r="110" spans="1:7" x14ac:dyDescent="0.25">
      <c r="A110" s="109" t="s">
        <v>553</v>
      </c>
      <c r="B110" s="130" t="s">
        <v>1992</v>
      </c>
      <c r="C110" s="143">
        <v>0.21395592999999999</v>
      </c>
      <c r="D110" s="143" t="str">
        <f t="shared" si="1"/>
        <v>ND2</v>
      </c>
      <c r="E110" s="143"/>
      <c r="F110" s="143">
        <f t="shared" si="2"/>
        <v>0.21395592999999999</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0.95928279000000005</v>
      </c>
      <c r="D150" s="143" t="str">
        <f>IF(C150="","","ND2")</f>
        <v>ND2</v>
      </c>
      <c r="E150" s="144"/>
      <c r="F150" s="143">
        <f>IF(C150="","",C150)</f>
        <v>0.95928279000000005</v>
      </c>
    </row>
    <row r="151" spans="1:7" x14ac:dyDescent="0.25">
      <c r="A151" s="109" t="s">
        <v>576</v>
      </c>
      <c r="B151" s="109" t="s">
        <v>577</v>
      </c>
      <c r="C151" s="143">
        <v>4.0717209999999997E-2</v>
      </c>
      <c r="D151" s="143" t="str">
        <f>IF(C151="","","ND2")</f>
        <v>ND2</v>
      </c>
      <c r="E151" s="144"/>
      <c r="F151" s="143">
        <f>IF(C151="","",C151)</f>
        <v>4.0717209999999997E-2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0.55355301999999995</v>
      </c>
      <c r="D160" s="143" t="str">
        <f>IF(C160="","","ND2")</f>
        <v>ND2</v>
      </c>
      <c r="E160" s="144"/>
      <c r="F160" s="143">
        <f>IF(C160="","",C160)</f>
        <v>0.55355301999999995</v>
      </c>
    </row>
    <row r="161" spans="1:7" x14ac:dyDescent="0.25">
      <c r="A161" s="109" t="s">
        <v>588</v>
      </c>
      <c r="B161" s="109" t="s">
        <v>589</v>
      </c>
      <c r="C161" s="143">
        <v>0.44644697999999999</v>
      </c>
      <c r="D161" s="143" t="str">
        <f>IF(C161="","","ND2")</f>
        <v>ND2</v>
      </c>
      <c r="E161" s="144"/>
      <c r="F161" s="143">
        <f>IF(C161="","",C161)</f>
        <v>0.44644697999999999</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3.0826590000000001E-2</v>
      </c>
      <c r="D170" s="143" t="str">
        <f>IF(C170="","","ND2")</f>
        <v>ND2</v>
      </c>
      <c r="E170" s="144"/>
      <c r="F170" s="143">
        <f>IF(C170="","",C170)</f>
        <v>3.0826590000000001E-2</v>
      </c>
    </row>
    <row r="171" spans="1:7" x14ac:dyDescent="0.25">
      <c r="A171" s="109" t="s">
        <v>600</v>
      </c>
      <c r="B171" s="131" t="s">
        <v>1996</v>
      </c>
      <c r="C171" s="143">
        <v>0.10155871</v>
      </c>
      <c r="D171" s="143" t="str">
        <f>IF(C171="","","ND2")</f>
        <v>ND2</v>
      </c>
      <c r="E171" s="144"/>
      <c r="F171" s="143">
        <f>IF(C171="","",C171)</f>
        <v>0.10155871</v>
      </c>
    </row>
    <row r="172" spans="1:7" x14ac:dyDescent="0.25">
      <c r="A172" s="109" t="s">
        <v>602</v>
      </c>
      <c r="B172" s="131" t="s">
        <v>603</v>
      </c>
      <c r="C172" s="143">
        <v>6.4608410000000005E-2</v>
      </c>
      <c r="D172" s="143" t="str">
        <f>IF(C172="","","ND2")</f>
        <v>ND2</v>
      </c>
      <c r="E172" s="143"/>
      <c r="F172" s="143">
        <f>IF(C172="","",C172)</f>
        <v>6.4608410000000005E-2</v>
      </c>
    </row>
    <row r="173" spans="1:7" x14ac:dyDescent="0.25">
      <c r="A173" s="109" t="s">
        <v>604</v>
      </c>
      <c r="B173" s="131" t="s">
        <v>605</v>
      </c>
      <c r="C173" s="143">
        <v>0.12143085000000001</v>
      </c>
      <c r="D173" s="143" t="str">
        <f>IF(C173="","","ND2")</f>
        <v>ND2</v>
      </c>
      <c r="E173" s="143"/>
      <c r="F173" s="143">
        <f>IF(C173="","",C173)</f>
        <v>0.12143085000000001</v>
      </c>
    </row>
    <row r="174" spans="1:7" x14ac:dyDescent="0.25">
      <c r="A174" s="109" t="s">
        <v>606</v>
      </c>
      <c r="B174" s="131" t="s">
        <v>607</v>
      </c>
      <c r="C174" s="143">
        <v>0.68157542999999998</v>
      </c>
      <c r="D174" s="143" t="str">
        <f>IF(C174="","","ND2")</f>
        <v>ND2</v>
      </c>
      <c r="E174" s="143"/>
      <c r="F174" s="143">
        <f>IF(C174="","",C174)</f>
        <v>0.68157542999999998</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64.389603609895033</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83.458566820000001</v>
      </c>
      <c r="D190" s="170">
        <v>6734</v>
      </c>
      <c r="E190" s="136"/>
      <c r="F190" s="166">
        <f t="shared" ref="F190:F213" si="3">IF($C$214=0,"",IF(C190="[for completion]","",IF(C190="","",C190/$C$214)))</f>
        <v>6.836593290895504E-2</v>
      </c>
      <c r="G190" s="166">
        <f t="shared" ref="G190:G213" si="4">IF($D$214=0,"",IF(D190="[for completion]","",IF(D190="","",D190/$D$214)))</f>
        <v>0.35518750988976211</v>
      </c>
    </row>
    <row r="191" spans="1:7" x14ac:dyDescent="0.25">
      <c r="A191" s="109" t="s">
        <v>627</v>
      </c>
      <c r="B191" s="130" t="s">
        <v>1998</v>
      </c>
      <c r="C191" s="167">
        <v>146.54108737000001</v>
      </c>
      <c r="D191" s="170">
        <v>3936</v>
      </c>
      <c r="E191" s="136"/>
      <c r="F191" s="166">
        <f t="shared" si="3"/>
        <v>0.12004062050514301</v>
      </c>
      <c r="G191" s="166">
        <f t="shared" si="4"/>
        <v>0.20760588638641278</v>
      </c>
    </row>
    <row r="192" spans="1:7" x14ac:dyDescent="0.25">
      <c r="A192" s="109" t="s">
        <v>628</v>
      </c>
      <c r="B192" s="130" t="s">
        <v>1999</v>
      </c>
      <c r="C192" s="167">
        <v>156.37970100999999</v>
      </c>
      <c r="D192" s="170">
        <v>2502</v>
      </c>
      <c r="E192" s="136"/>
      <c r="F192" s="166">
        <f t="shared" si="3"/>
        <v>0.12810002082386715</v>
      </c>
      <c r="G192" s="166">
        <f t="shared" si="4"/>
        <v>0.13196898570599716</v>
      </c>
    </row>
    <row r="193" spans="1:7" x14ac:dyDescent="0.25">
      <c r="A193" s="109" t="s">
        <v>629</v>
      </c>
      <c r="B193" s="130" t="s">
        <v>2000</v>
      </c>
      <c r="C193" s="167">
        <v>170.37989909999999</v>
      </c>
      <c r="D193" s="170">
        <v>1940</v>
      </c>
      <c r="E193" s="136"/>
      <c r="F193" s="166">
        <f t="shared" si="3"/>
        <v>0.13956842532447802</v>
      </c>
      <c r="G193" s="166">
        <f t="shared" si="4"/>
        <v>0.10232607205021362</v>
      </c>
    </row>
    <row r="194" spans="1:7" x14ac:dyDescent="0.25">
      <c r="A194" s="109" t="s">
        <v>630</v>
      </c>
      <c r="B194" s="130" t="s">
        <v>2001</v>
      </c>
      <c r="C194" s="167">
        <v>248.18063627000001</v>
      </c>
      <c r="D194" s="170">
        <v>2024</v>
      </c>
      <c r="E194" s="136"/>
      <c r="F194" s="166">
        <f t="shared" si="3"/>
        <v>0.20329968959484457</v>
      </c>
      <c r="G194" s="166">
        <f t="shared" si="4"/>
        <v>0.10675668547919194</v>
      </c>
    </row>
    <row r="195" spans="1:7" x14ac:dyDescent="0.25">
      <c r="A195" s="109" t="s">
        <v>631</v>
      </c>
      <c r="B195" s="130" t="s">
        <v>2002</v>
      </c>
      <c r="C195" s="167">
        <v>150.85104453</v>
      </c>
      <c r="D195" s="170">
        <v>872</v>
      </c>
      <c r="E195" s="136"/>
      <c r="F195" s="166">
        <f t="shared" si="3"/>
        <v>0.12357116569982059</v>
      </c>
      <c r="G195" s="166">
        <f t="shared" si="4"/>
        <v>4.5993987024632102E-2</v>
      </c>
    </row>
    <row r="196" spans="1:7" x14ac:dyDescent="0.25">
      <c r="A196" s="109" t="s">
        <v>632</v>
      </c>
      <c r="B196" s="130" t="s">
        <v>2003</v>
      </c>
      <c r="C196" s="167">
        <v>104.14886026000001</v>
      </c>
      <c r="D196" s="170">
        <v>467</v>
      </c>
      <c r="E196" s="136"/>
      <c r="F196" s="166">
        <f t="shared" si="3"/>
        <v>8.5314596983625673E-2</v>
      </c>
      <c r="G196" s="166">
        <f t="shared" si="4"/>
        <v>2.4632100849200908E-2</v>
      </c>
    </row>
    <row r="197" spans="1:7" x14ac:dyDescent="0.25">
      <c r="A197" s="109" t="s">
        <v>633</v>
      </c>
      <c r="B197" s="130" t="s">
        <v>2004</v>
      </c>
      <c r="C197" s="167">
        <v>58.34796051</v>
      </c>
      <c r="D197" s="170">
        <v>213</v>
      </c>
      <c r="E197" s="136"/>
      <c r="F197" s="166">
        <f t="shared" si="3"/>
        <v>4.7796324638600091E-2</v>
      </c>
      <c r="G197" s="166">
        <f t="shared" si="4"/>
        <v>1.1234769766337888E-2</v>
      </c>
    </row>
    <row r="198" spans="1:7" x14ac:dyDescent="0.25">
      <c r="A198" s="109" t="s">
        <v>634</v>
      </c>
      <c r="B198" s="130" t="s">
        <v>2005</v>
      </c>
      <c r="C198" s="167">
        <v>42.27938606</v>
      </c>
      <c r="D198" s="170">
        <v>131</v>
      </c>
      <c r="E198" s="136"/>
      <c r="F198" s="166">
        <f t="shared" si="3"/>
        <v>3.4633588628999762E-2</v>
      </c>
      <c r="G198" s="166">
        <f t="shared" si="4"/>
        <v>6.9096471332876211E-3</v>
      </c>
    </row>
    <row r="199" spans="1:7" x14ac:dyDescent="0.25">
      <c r="A199" s="109" t="s">
        <v>635</v>
      </c>
      <c r="B199" s="130" t="s">
        <v>2006</v>
      </c>
      <c r="C199" s="167">
        <v>23.63451474</v>
      </c>
      <c r="D199" s="170">
        <v>64</v>
      </c>
      <c r="E199" s="130"/>
      <c r="F199" s="166">
        <f t="shared" si="3"/>
        <v>1.9360452864418707E-2</v>
      </c>
      <c r="G199" s="166">
        <f t="shared" si="4"/>
        <v>3.3757054696977691E-3</v>
      </c>
    </row>
    <row r="200" spans="1:7" x14ac:dyDescent="0.25">
      <c r="A200" s="109" t="s">
        <v>636</v>
      </c>
      <c r="B200" s="130" t="s">
        <v>2007</v>
      </c>
      <c r="C200" s="167">
        <v>12.2052988</v>
      </c>
      <c r="D200" s="170">
        <v>29</v>
      </c>
      <c r="E200" s="130"/>
      <c r="F200" s="166">
        <f t="shared" si="3"/>
        <v>9.9980945119056072E-3</v>
      </c>
      <c r="G200" s="166">
        <f t="shared" si="4"/>
        <v>1.5296165409568016E-3</v>
      </c>
    </row>
    <row r="201" spans="1:7" x14ac:dyDescent="0.25">
      <c r="A201" s="109" t="s">
        <v>637</v>
      </c>
      <c r="B201" s="130" t="s">
        <v>2008</v>
      </c>
      <c r="C201" s="167">
        <v>13.8573018</v>
      </c>
      <c r="D201" s="170">
        <v>29</v>
      </c>
      <c r="E201" s="130"/>
      <c r="F201" s="166">
        <f t="shared" si="3"/>
        <v>1.135134955290072E-2</v>
      </c>
      <c r="G201" s="166">
        <f t="shared" si="4"/>
        <v>1.5296165409568016E-3</v>
      </c>
    </row>
    <row r="202" spans="1:7" x14ac:dyDescent="0.25">
      <c r="A202" s="109" t="s">
        <v>638</v>
      </c>
      <c r="B202" s="130" t="s">
        <v>2009</v>
      </c>
      <c r="C202" s="167">
        <v>4.1384537100000003</v>
      </c>
      <c r="D202" s="170">
        <v>8</v>
      </c>
      <c r="E202" s="130"/>
      <c r="F202" s="166">
        <f t="shared" si="3"/>
        <v>3.3900564012186579E-3</v>
      </c>
      <c r="G202" s="166">
        <f t="shared" si="4"/>
        <v>4.2196318371222113E-4</v>
      </c>
    </row>
    <row r="203" spans="1:7" x14ac:dyDescent="0.25">
      <c r="A203" s="109" t="s">
        <v>639</v>
      </c>
      <c r="B203" s="130" t="s">
        <v>2010</v>
      </c>
      <c r="C203" s="167">
        <v>2.8811630699999999</v>
      </c>
      <c r="D203" s="170">
        <v>5</v>
      </c>
      <c r="E203" s="130"/>
      <c r="F203" s="166">
        <f t="shared" si="3"/>
        <v>2.3601340000026965E-3</v>
      </c>
      <c r="G203" s="166">
        <f t="shared" si="4"/>
        <v>2.6372698982013817E-4</v>
      </c>
    </row>
    <row r="204" spans="1:7" x14ac:dyDescent="0.25">
      <c r="A204" s="109" t="s">
        <v>640</v>
      </c>
      <c r="B204" s="130" t="s">
        <v>2011</v>
      </c>
      <c r="C204" s="167">
        <v>0.61801945000000003</v>
      </c>
      <c r="D204" s="170">
        <v>1</v>
      </c>
      <c r="E204" s="130"/>
      <c r="F204" s="166">
        <f t="shared" si="3"/>
        <v>5.0625691124382157E-4</v>
      </c>
      <c r="G204" s="166">
        <f t="shared" si="4"/>
        <v>5.2745397964027642E-5</v>
      </c>
    </row>
    <row r="205" spans="1:7" x14ac:dyDescent="0.25">
      <c r="A205" s="109" t="s">
        <v>641</v>
      </c>
      <c r="B205" s="130" t="s">
        <v>2012</v>
      </c>
      <c r="C205" s="167">
        <v>1.37129981</v>
      </c>
      <c r="D205" s="170">
        <v>2</v>
      </c>
      <c r="F205" s="166">
        <f t="shared" si="3"/>
        <v>1.1233141710990477E-3</v>
      </c>
      <c r="G205" s="166">
        <f t="shared" si="4"/>
        <v>1.0549079592805528E-4</v>
      </c>
    </row>
    <row r="206" spans="1:7" x14ac:dyDescent="0.25">
      <c r="A206" s="109" t="s">
        <v>642</v>
      </c>
      <c r="B206" s="130" t="s">
        <v>2013</v>
      </c>
      <c r="C206" s="167">
        <v>1.4893015300000001</v>
      </c>
      <c r="D206" s="170">
        <v>2</v>
      </c>
      <c r="E206" s="125"/>
      <c r="F206" s="166">
        <f t="shared" si="3"/>
        <v>1.219976478876996E-3</v>
      </c>
      <c r="G206" s="166">
        <f t="shared" si="4"/>
        <v>1.0549079592805528E-4</v>
      </c>
    </row>
    <row r="207" spans="1:7" x14ac:dyDescent="0.25">
      <c r="A207" s="109" t="s">
        <v>643</v>
      </c>
      <c r="B207" s="130" t="s">
        <v>2014</v>
      </c>
      <c r="C207" s="167">
        <v>0</v>
      </c>
      <c r="D207" s="170">
        <v>0</v>
      </c>
      <c r="E207" s="125"/>
      <c r="F207" s="166">
        <f t="shared" si="3"/>
        <v>0</v>
      </c>
      <c r="G207" s="166">
        <f t="shared" si="4"/>
        <v>0</v>
      </c>
    </row>
    <row r="208" spans="1:7" x14ac:dyDescent="0.25">
      <c r="A208" s="109" t="s">
        <v>644</v>
      </c>
      <c r="B208" s="130" t="s">
        <v>2015</v>
      </c>
      <c r="C208" s="167">
        <v>0</v>
      </c>
      <c r="D208" s="170">
        <v>0</v>
      </c>
      <c r="E208" s="125"/>
      <c r="F208" s="166">
        <f t="shared" si="3"/>
        <v>0</v>
      </c>
      <c r="G208" s="166">
        <f t="shared" si="4"/>
        <v>0</v>
      </c>
    </row>
    <row r="209" spans="1:7" x14ac:dyDescent="0.25">
      <c r="A209" s="109" t="s">
        <v>645</v>
      </c>
      <c r="B209" s="130" t="s">
        <v>2016</v>
      </c>
      <c r="C209" s="167">
        <v>0</v>
      </c>
      <c r="D209" s="170">
        <v>0</v>
      </c>
      <c r="E209" s="125"/>
      <c r="F209" s="166">
        <f t="shared" si="3"/>
        <v>0</v>
      </c>
      <c r="G209" s="166">
        <f t="shared" si="4"/>
        <v>0</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1220.7624948399998</v>
      </c>
      <c r="D214" s="171">
        <f>SUM(D190:D213)</f>
        <v>18959</v>
      </c>
      <c r="E214" s="125"/>
      <c r="F214" s="172">
        <f>SUM(F190:F213)</f>
        <v>1.0000000000000002</v>
      </c>
      <c r="G214" s="172">
        <f>SUM(G190:G213)</f>
        <v>0.99999999999999989</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0.65915334000000003</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184.47084038</v>
      </c>
      <c r="D219" s="170">
        <v>6345</v>
      </c>
      <c r="F219" s="166">
        <f t="shared" ref="F219:F226" si="5">IF($C$227=0,"",IF(C219="[for completion]","",C219/$C$227))</f>
        <v>0.15111116303108396</v>
      </c>
      <c r="G219" s="166">
        <f t="shared" ref="G219:G226" si="6">IF($D$227=0,"",IF(D219="[for completion]","",D219/$D$227))</f>
        <v>0.33466955008175536</v>
      </c>
    </row>
    <row r="220" spans="1:7" x14ac:dyDescent="0.25">
      <c r="A220" s="109" t="s">
        <v>657</v>
      </c>
      <c r="B220" s="109" t="s">
        <v>658</v>
      </c>
      <c r="C220" s="167">
        <v>120.52043553</v>
      </c>
      <c r="D220" s="170">
        <v>2137</v>
      </c>
      <c r="F220" s="166">
        <f t="shared" si="5"/>
        <v>9.8725539193269624E-2</v>
      </c>
      <c r="G220" s="166">
        <f t="shared" si="6"/>
        <v>0.11271691544912707</v>
      </c>
    </row>
    <row r="221" spans="1:7" x14ac:dyDescent="0.25">
      <c r="A221" s="109" t="s">
        <v>659</v>
      </c>
      <c r="B221" s="109" t="s">
        <v>660</v>
      </c>
      <c r="C221" s="167">
        <v>160.53475563000001</v>
      </c>
      <c r="D221" s="170">
        <v>2409</v>
      </c>
      <c r="F221" s="166">
        <f t="shared" si="5"/>
        <v>0.13150367602916949</v>
      </c>
      <c r="G221" s="166">
        <f t="shared" si="6"/>
        <v>0.12706366369534258</v>
      </c>
    </row>
    <row r="222" spans="1:7" x14ac:dyDescent="0.25">
      <c r="A222" s="109" t="s">
        <v>661</v>
      </c>
      <c r="B222" s="109" t="s">
        <v>662</v>
      </c>
      <c r="C222" s="167">
        <v>185.20645489</v>
      </c>
      <c r="D222" s="170">
        <v>2326</v>
      </c>
      <c r="F222" s="166">
        <f t="shared" si="5"/>
        <v>0.15171374913043525</v>
      </c>
      <c r="G222" s="166">
        <f t="shared" si="6"/>
        <v>0.12268579566432829</v>
      </c>
    </row>
    <row r="223" spans="1:7" x14ac:dyDescent="0.25">
      <c r="A223" s="109" t="s">
        <v>663</v>
      </c>
      <c r="B223" s="109" t="s">
        <v>664</v>
      </c>
      <c r="C223" s="167">
        <v>197.03971056</v>
      </c>
      <c r="D223" s="170">
        <v>2294</v>
      </c>
      <c r="F223" s="166">
        <f t="shared" si="5"/>
        <v>0.16140708073262455</v>
      </c>
      <c r="G223" s="166">
        <f t="shared" si="6"/>
        <v>0.12099794292947941</v>
      </c>
    </row>
    <row r="224" spans="1:7" x14ac:dyDescent="0.25">
      <c r="A224" s="109" t="s">
        <v>665</v>
      </c>
      <c r="B224" s="109" t="s">
        <v>666</v>
      </c>
      <c r="C224" s="167">
        <v>183.07718692</v>
      </c>
      <c r="D224" s="170">
        <v>1854</v>
      </c>
      <c r="F224" s="166">
        <f t="shared" si="5"/>
        <v>0.14996953764048523</v>
      </c>
      <c r="G224" s="166">
        <f t="shared" si="6"/>
        <v>9.7789967825307245E-2</v>
      </c>
    </row>
    <row r="225" spans="1:7" x14ac:dyDescent="0.25">
      <c r="A225" s="109" t="s">
        <v>667</v>
      </c>
      <c r="B225" s="109" t="s">
        <v>668</v>
      </c>
      <c r="C225" s="167">
        <v>148.36806392</v>
      </c>
      <c r="D225" s="170">
        <v>1156</v>
      </c>
      <c r="F225" s="166">
        <f t="shared" si="5"/>
        <v>0.12153720690726658</v>
      </c>
      <c r="G225" s="166">
        <f t="shared" si="6"/>
        <v>6.097368004641595E-2</v>
      </c>
    </row>
    <row r="226" spans="1:7" x14ac:dyDescent="0.25">
      <c r="A226" s="109" t="s">
        <v>669</v>
      </c>
      <c r="B226" s="109" t="s">
        <v>670</v>
      </c>
      <c r="C226" s="167">
        <v>41.545047009999998</v>
      </c>
      <c r="D226" s="170">
        <v>438</v>
      </c>
      <c r="F226" s="166">
        <f t="shared" si="5"/>
        <v>3.4032047335665512E-2</v>
      </c>
      <c r="G226" s="166">
        <f t="shared" si="6"/>
        <v>2.3102484308244107E-2</v>
      </c>
    </row>
    <row r="227" spans="1:7" x14ac:dyDescent="0.25">
      <c r="A227" s="109" t="s">
        <v>671</v>
      </c>
      <c r="B227" s="139" t="s">
        <v>98</v>
      </c>
      <c r="C227" s="167">
        <f>SUM(C219:C226)</f>
        <v>1220.7624948399998</v>
      </c>
      <c r="D227" s="170">
        <f>SUM(D219:D226)</f>
        <v>18959</v>
      </c>
      <c r="F227" s="143">
        <f>SUM(F219:F226)</f>
        <v>1.0000000000000002</v>
      </c>
      <c r="G227" s="143">
        <f>SUM(G219:G226)</f>
        <v>1</v>
      </c>
    </row>
    <row r="228" spans="1:7" outlineLevel="1" x14ac:dyDescent="0.25">
      <c r="A228" s="109" t="s">
        <v>672</v>
      </c>
      <c r="B228" s="126" t="s">
        <v>673</v>
      </c>
      <c r="C228" s="167">
        <v>22.795454849999999</v>
      </c>
      <c r="D228" s="170">
        <v>241</v>
      </c>
      <c r="F228" s="166">
        <f t="shared" ref="F228:F233" si="7">IF($C$227=0,"",IF(C228="[for completion]","",C228/$C$227))</f>
        <v>1.8673128431085772E-2</v>
      </c>
      <c r="G228" s="166">
        <f t="shared" ref="G228:G233" si="8">IF($D$227=0,"",IF(D228="[for completion]","",D228/$D$227))</f>
        <v>1.2711640909330661E-2</v>
      </c>
    </row>
    <row r="229" spans="1:7" outlineLevel="1" x14ac:dyDescent="0.25">
      <c r="A229" s="109" t="s">
        <v>674</v>
      </c>
      <c r="B229" s="126" t="s">
        <v>675</v>
      </c>
      <c r="C229" s="167">
        <v>16.318476400000002</v>
      </c>
      <c r="D229" s="170">
        <v>167</v>
      </c>
      <c r="F229" s="166">
        <f t="shared" si="7"/>
        <v>1.3367445730824811E-2</v>
      </c>
      <c r="G229" s="166">
        <f t="shared" si="8"/>
        <v>8.8084814599926151E-3</v>
      </c>
    </row>
    <row r="230" spans="1:7" outlineLevel="1" x14ac:dyDescent="0.25">
      <c r="A230" s="109" t="s">
        <v>676</v>
      </c>
      <c r="B230" s="126" t="s">
        <v>677</v>
      </c>
      <c r="C230" s="167">
        <v>0.94290350000000001</v>
      </c>
      <c r="D230" s="170">
        <v>12</v>
      </c>
      <c r="F230" s="166">
        <f t="shared" si="7"/>
        <v>7.7238898146488554E-4</v>
      </c>
      <c r="G230" s="166">
        <f t="shared" si="8"/>
        <v>6.3294477556833165E-4</v>
      </c>
    </row>
    <row r="231" spans="1:7" outlineLevel="1" x14ac:dyDescent="0.25">
      <c r="A231" s="109" t="s">
        <v>678</v>
      </c>
      <c r="B231" s="126" t="s">
        <v>679</v>
      </c>
      <c r="C231" s="167">
        <v>0.78557054000000004</v>
      </c>
      <c r="D231" s="170">
        <v>10</v>
      </c>
      <c r="F231" s="166">
        <f t="shared" si="7"/>
        <v>6.4350808885471329E-4</v>
      </c>
      <c r="G231" s="166">
        <f t="shared" si="8"/>
        <v>5.2745397964027634E-4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0.70264172000000003</v>
      </c>
      <c r="D233" s="170">
        <v>8</v>
      </c>
      <c r="F233" s="166">
        <f t="shared" si="7"/>
        <v>5.7557610343533067E-4</v>
      </c>
      <c r="G233" s="166">
        <f t="shared" si="8"/>
        <v>4.2196318371222113E-4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0.4748484</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430.15547648</v>
      </c>
      <c r="D241" s="170">
        <v>10669</v>
      </c>
      <c r="F241" s="166">
        <f t="shared" ref="F241:F248" si="9">IF($C$249=0,"",IF(C241="[Mark as ND1 if not relevant]","",C241/$C$249))</f>
        <v>0.3523662295973477</v>
      </c>
      <c r="G241" s="166">
        <f t="shared" ref="G241:G248" si="10">IF($D$249=0,"",IF(D241="[Mark as ND1 if not relevant]","",D241/$D$249))</f>
        <v>0.56285940385122657</v>
      </c>
    </row>
    <row r="242" spans="1:7" x14ac:dyDescent="0.25">
      <c r="A242" s="109" t="s">
        <v>690</v>
      </c>
      <c r="B242" s="109" t="s">
        <v>658</v>
      </c>
      <c r="C242" s="167">
        <v>233.78900340000001</v>
      </c>
      <c r="D242" s="170">
        <v>2984</v>
      </c>
      <c r="F242" s="166">
        <f t="shared" si="9"/>
        <v>0.19151063778961261</v>
      </c>
      <c r="G242" s="166">
        <f t="shared" si="10"/>
        <v>0.15742548140332366</v>
      </c>
    </row>
    <row r="243" spans="1:7" x14ac:dyDescent="0.25">
      <c r="A243" s="109" t="s">
        <v>691</v>
      </c>
      <c r="B243" s="109" t="s">
        <v>660</v>
      </c>
      <c r="C243" s="167">
        <v>246.01985449</v>
      </c>
      <c r="D243" s="170">
        <v>2716</v>
      </c>
      <c r="F243" s="166">
        <f t="shared" si="9"/>
        <v>0.20152966374417414</v>
      </c>
      <c r="G243" s="166">
        <f t="shared" si="10"/>
        <v>0.14328673173305195</v>
      </c>
    </row>
    <row r="244" spans="1:7" x14ac:dyDescent="0.25">
      <c r="A244" s="109" t="s">
        <v>692</v>
      </c>
      <c r="B244" s="109" t="s">
        <v>662</v>
      </c>
      <c r="C244" s="167">
        <v>144.90431767000001</v>
      </c>
      <c r="D244" s="170">
        <v>1431</v>
      </c>
      <c r="F244" s="166">
        <f t="shared" si="9"/>
        <v>0.11869984426928068</v>
      </c>
      <c r="G244" s="166">
        <f t="shared" si="10"/>
        <v>7.5494592455816412E-2</v>
      </c>
    </row>
    <row r="245" spans="1:7" x14ac:dyDescent="0.25">
      <c r="A245" s="109" t="s">
        <v>693</v>
      </c>
      <c r="B245" s="109" t="s">
        <v>664</v>
      </c>
      <c r="C245" s="167">
        <v>79.401723360000005</v>
      </c>
      <c r="D245" s="170">
        <v>624</v>
      </c>
      <c r="F245" s="166">
        <f t="shared" si="9"/>
        <v>6.5042728533518279E-2</v>
      </c>
      <c r="G245" s="166">
        <f t="shared" si="10"/>
        <v>3.2920073859140066E-2</v>
      </c>
    </row>
    <row r="246" spans="1:7" x14ac:dyDescent="0.25">
      <c r="A246" s="109" t="s">
        <v>694</v>
      </c>
      <c r="B246" s="109" t="s">
        <v>666</v>
      </c>
      <c r="C246" s="167">
        <v>60.349858390000001</v>
      </c>
      <c r="D246" s="170">
        <v>372</v>
      </c>
      <c r="F246" s="166">
        <f t="shared" si="9"/>
        <v>4.9436199747202064E-2</v>
      </c>
      <c r="G246" s="166">
        <f t="shared" si="10"/>
        <v>1.9625428646795041E-2</v>
      </c>
    </row>
    <row r="247" spans="1:7" x14ac:dyDescent="0.25">
      <c r="A247" s="109" t="s">
        <v>695</v>
      </c>
      <c r="B247" s="109" t="s">
        <v>668</v>
      </c>
      <c r="C247" s="167">
        <v>19.81185412</v>
      </c>
      <c r="D247" s="170">
        <v>110</v>
      </c>
      <c r="F247" s="166">
        <f t="shared" si="9"/>
        <v>1.6229081621192982E-2</v>
      </c>
      <c r="G247" s="166">
        <f t="shared" si="10"/>
        <v>5.803218148245845E-3</v>
      </c>
    </row>
    <row r="248" spans="1:7" x14ac:dyDescent="0.25">
      <c r="A248" s="109" t="s">
        <v>696</v>
      </c>
      <c r="B248" s="109" t="s">
        <v>670</v>
      </c>
      <c r="C248" s="167">
        <v>6.3304039200000002</v>
      </c>
      <c r="D248" s="170">
        <v>49</v>
      </c>
      <c r="F248" s="166">
        <f t="shared" si="9"/>
        <v>5.1856146976717197E-3</v>
      </c>
      <c r="G248" s="166">
        <f t="shared" si="10"/>
        <v>2.5850699024004219E-3</v>
      </c>
    </row>
    <row r="249" spans="1:7" x14ac:dyDescent="0.25">
      <c r="A249" s="109" t="s">
        <v>697</v>
      </c>
      <c r="B249" s="139" t="s">
        <v>98</v>
      </c>
      <c r="C249" s="167">
        <f>SUM(C241:C248)</f>
        <v>1220.7624918299998</v>
      </c>
      <c r="D249" s="170">
        <f>SUM(D241:D248)</f>
        <v>18955</v>
      </c>
      <c r="F249" s="143">
        <f>SUM(F241:F248)</f>
        <v>1.0000000000000002</v>
      </c>
      <c r="G249" s="143">
        <f>SUM(G241:G248)</f>
        <v>0.99999999999999989</v>
      </c>
    </row>
    <row r="250" spans="1:7" outlineLevel="1" x14ac:dyDescent="0.25">
      <c r="A250" s="109" t="s">
        <v>698</v>
      </c>
      <c r="B250" s="126" t="s">
        <v>673</v>
      </c>
      <c r="C250" s="167">
        <v>2.8365434700000001</v>
      </c>
      <c r="D250" s="170">
        <v>25</v>
      </c>
      <c r="F250" s="166">
        <f t="shared" ref="F250:F255" si="11">IF($C$249=0,"",IF(C250="[for completion]","",C250/$C$249))</f>
        <v>2.3235834070785078E-3</v>
      </c>
      <c r="G250" s="166">
        <f t="shared" ref="G250:G255" si="12">IF($D$249=0,"",IF(D250="[for completion]","",D250/$D$249))</f>
        <v>1.3189132155104195E-3</v>
      </c>
    </row>
    <row r="251" spans="1:7" outlineLevel="1" x14ac:dyDescent="0.25">
      <c r="A251" s="109" t="s">
        <v>699</v>
      </c>
      <c r="B251" s="126" t="s">
        <v>675</v>
      </c>
      <c r="C251" s="167">
        <v>3.4938604500000001</v>
      </c>
      <c r="D251" s="170">
        <v>24</v>
      </c>
      <c r="F251" s="166">
        <f t="shared" si="11"/>
        <v>2.8620312905932124E-3</v>
      </c>
      <c r="G251" s="166">
        <f t="shared" si="12"/>
        <v>1.2661566868900026E-3</v>
      </c>
    </row>
    <row r="252" spans="1:7" outlineLevel="1" x14ac:dyDescent="0.25">
      <c r="A252" s="109" t="s">
        <v>700</v>
      </c>
      <c r="B252" s="126" t="s">
        <v>677</v>
      </c>
      <c r="C252" s="167">
        <v>0</v>
      </c>
      <c r="D252" s="170">
        <v>0</v>
      </c>
      <c r="F252" s="166">
        <f t="shared" si="11"/>
        <v>0</v>
      </c>
      <c r="G252" s="166">
        <f t="shared" si="12"/>
        <v>0</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0.83744476000000001</v>
      </c>
      <c r="E277" s="104"/>
      <c r="F277" s="104"/>
    </row>
    <row r="278" spans="1:7" x14ac:dyDescent="0.25">
      <c r="A278" s="109" t="s">
        <v>728</v>
      </c>
      <c r="B278" s="109" t="s">
        <v>729</v>
      </c>
      <c r="C278" s="143">
        <v>0.16255523999999999</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2"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9"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1933</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5A57E20A-AEE6-458C-8AED-C591D7EB363F}"/>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55"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1465</v>
      </c>
      <c r="B1" s="242"/>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130.53569999999999</v>
      </c>
      <c r="H75" s="24"/>
    </row>
    <row r="76" spans="1:14" x14ac:dyDescent="0.25">
      <c r="A76" s="26" t="s">
        <v>1432</v>
      </c>
      <c r="B76" s="26" t="s">
        <v>1460</v>
      </c>
      <c r="C76" s="200">
        <v>221.5095</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1439</v>
      </c>
      <c r="B83" s="198" t="s">
        <v>2042</v>
      </c>
      <c r="C83" s="199">
        <v>3.1936400000000002E-3</v>
      </c>
      <c r="D83" s="199" t="str">
        <f t="shared" si="0"/>
        <v>ND2</v>
      </c>
      <c r="E83" s="199" t="str">
        <f t="shared" si="1"/>
        <v>ND2</v>
      </c>
      <c r="F83" s="199" t="str">
        <f t="shared" si="2"/>
        <v>ND2</v>
      </c>
      <c r="G83" s="199">
        <f t="shared" si="3"/>
        <v>3.1936400000000002E-3</v>
      </c>
      <c r="H83" s="24"/>
    </row>
    <row r="84" spans="1:8" x14ac:dyDescent="0.25">
      <c r="A84" s="26" t="s">
        <v>1440</v>
      </c>
      <c r="B84" s="198" t="s">
        <v>2043</v>
      </c>
      <c r="C84" s="199">
        <v>1.3224000000000001E-3</v>
      </c>
      <c r="D84" s="199" t="str">
        <f t="shared" si="0"/>
        <v>ND2</v>
      </c>
      <c r="E84" s="199" t="str">
        <f t="shared" si="1"/>
        <v>ND2</v>
      </c>
      <c r="F84" s="199" t="str">
        <f t="shared" si="2"/>
        <v>ND2</v>
      </c>
      <c r="G84" s="199">
        <f t="shared" si="3"/>
        <v>1.3224000000000001E-3</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0.99548395999999995</v>
      </c>
      <c r="D87" s="199" t="str">
        <f t="shared" si="0"/>
        <v>ND2</v>
      </c>
      <c r="E87" s="199" t="str">
        <f t="shared" si="1"/>
        <v>ND2</v>
      </c>
      <c r="F87" s="199" t="str">
        <f t="shared" si="2"/>
        <v>ND2</v>
      </c>
      <c r="G87" s="199">
        <f t="shared" si="3"/>
        <v>0.99548395999999995</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2022-11-16T14:36:26Z</dcterms:created>
  <dcterms:modified xsi:type="dcterms:W3CDTF">2022-11-23T16:24:41Z</dcterms:modified>
</cp:coreProperties>
</file>